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defaultThemeVersion="166925"/>
  <mc:AlternateContent xmlns:mc="http://schemas.openxmlformats.org/markup-compatibility/2006">
    <mc:Choice Requires="x15">
      <x15ac:absPath xmlns:x15ac="http://schemas.microsoft.com/office/spreadsheetml/2010/11/ac" url="H:\EnviRecover\Envirecover QESMS - NEW\Environmental (ENV 3000)\ENV 3008 Environment Agency\EA Reports\2020 x Annual\"/>
    </mc:Choice>
  </mc:AlternateContent>
  <xr:revisionPtr revIDLastSave="0" documentId="8_{4406FCA9-DA94-485B-90E4-C9BB6A9A5716}" xr6:coauthVersionLast="46" xr6:coauthVersionMax="46" xr10:uidLastSave="{00000000-0000-0000-0000-000000000000}"/>
  <bookViews>
    <workbookView xWindow="960" yWindow="-108" windowWidth="22188" windowHeight="13176" tabRatio="900" xr2:uid="{00000000-000D-0000-FFFF-FFFF00000000}"/>
  </bookViews>
  <sheets>
    <sheet name="Cover Page" sheetId="2" r:id="rId1"/>
    <sheet name="Contents" sheetId="3" r:id="rId2"/>
    <sheet name="Facility Info" sheetId="4" r:id="rId3"/>
    <sheet name="Operational Data" sheetId="6" r:id="rId4"/>
    <sheet name="Operational Summary" sheetId="5" r:id="rId5"/>
    <sheet name="Perf. Form 1" sheetId="7" r:id="rId6"/>
    <sheet name="Energy Form 1" sheetId="8" r:id="rId7"/>
    <sheet name="Permit Compliance" sheetId="9" r:id="rId8"/>
    <sheet name="Improvements" sheetId="10" r:id="rId9"/>
    <sheet name="Public Liasion" sheetId="11" r:id="rId10"/>
    <sheet name="Residue Quality " sheetId="21" r:id="rId11"/>
    <sheet name="Water" sheetId="22" r:id="rId12"/>
    <sheet name="Air (periodic)" sheetId="23" r:id="rId13"/>
    <sheet name="Air (CEMS)" sheetId="24" r:id="rId14"/>
    <sheet name="HCl" sheetId="13" r:id="rId15"/>
    <sheet name="SO2" sheetId="25" r:id="rId16"/>
    <sheet name="NOx" sheetId="26" r:id="rId17"/>
    <sheet name="TOC" sheetId="27" r:id="rId18"/>
    <sheet name="Particulates" sheetId="28" r:id="rId19"/>
    <sheet name="CO 95% 10 min" sheetId="30" r:id="rId20"/>
    <sheet name="NH3" sheetId="31" r:id="rId21"/>
  </sheets>
  <definedNames>
    <definedName name="_xlnm.Print_Area" localSheetId="13">'Air (CEMS)'!$A$1:$M$28</definedName>
    <definedName name="_xlnm.Print_Area" localSheetId="12">'Air (periodic)'!$A$1:$J$40</definedName>
    <definedName name="_xlnm.Print_Area" localSheetId="19">'CO 95% 10 min'!$A$1:$H$52</definedName>
    <definedName name="_xlnm.Print_Area" localSheetId="1">Contents!$A$1:$J$47</definedName>
    <definedName name="_xlnm.Print_Area" localSheetId="0">'Cover Page'!$A$1:$J$55</definedName>
    <definedName name="_xlnm.Print_Area" localSheetId="6">'Energy Form 1'!$A$1:$I$29</definedName>
    <definedName name="_xlnm.Print_Area" localSheetId="2">'Facility Info'!$A$1:$I$54</definedName>
    <definedName name="_xlnm.Print_Area" localSheetId="14">HCl!$A$1:$G$52</definedName>
    <definedName name="_xlnm.Print_Area" localSheetId="8">Improvements!$A$1:$I$48</definedName>
    <definedName name="_xlnm.Print_Area" localSheetId="20">'NH3'!$A$1:$G$52</definedName>
    <definedName name="_xlnm.Print_Area" localSheetId="16">NOx!$A$1:$G$52</definedName>
    <definedName name="_xlnm.Print_Area" localSheetId="3">'Operational Data'!$A$1:$H$65</definedName>
    <definedName name="_xlnm.Print_Area" localSheetId="4">'Operational Summary'!$A$1:$I$52</definedName>
    <definedName name="_xlnm.Print_Area" localSheetId="18">Particulates!$A$1:$G$52</definedName>
    <definedName name="_xlnm.Print_Area" localSheetId="5">'Perf. Form 1'!$A$1:$J$53</definedName>
    <definedName name="_xlnm.Print_Area" localSheetId="7">'Permit Compliance'!$A$1:$I$35</definedName>
    <definedName name="_xlnm.Print_Area" localSheetId="9">'Public Liasion'!$A$1:$I$29</definedName>
    <definedName name="_xlnm.Print_Area" localSheetId="10">'Residue Quality '!$A$1:$G$41</definedName>
    <definedName name="_xlnm.Print_Area" localSheetId="15">'SO2'!$A$1:$G$52</definedName>
    <definedName name="_xlnm.Print_Area" localSheetId="17">TOC!$A$1:$G$52</definedName>
    <definedName name="_xlnm.Print_Area" localSheetId="11">Water!$A$1:$J$30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 i="7" l="1"/>
  <c r="I21" i="7"/>
  <c r="I20" i="7"/>
  <c r="I14" i="7"/>
  <c r="I13" i="7"/>
  <c r="I12" i="7"/>
  <c r="G19" i="6" l="1"/>
  <c r="I18" i="7" l="1"/>
  <c r="I11" i="7"/>
  <c r="I19" i="7"/>
  <c r="H61" i="6"/>
  <c r="G13" i="6" l="1"/>
  <c r="H13" i="6" s="1"/>
  <c r="G45" i="6"/>
  <c r="H45" i="6" s="1"/>
  <c r="J3" i="31" l="1"/>
  <c r="J3" i="30"/>
  <c r="J3" i="28"/>
  <c r="J3" i="27"/>
  <c r="J3" i="26"/>
  <c r="J3" i="25"/>
  <c r="J3" i="13"/>
  <c r="G20" i="6" l="1"/>
  <c r="G57" i="6" l="1"/>
  <c r="G59" i="6" l="1"/>
  <c r="H59" i="6" s="1"/>
  <c r="G65" i="6"/>
  <c r="G64" i="6"/>
  <c r="H64" i="6" s="1"/>
  <c r="G63" i="6"/>
  <c r="G61" i="6"/>
  <c r="G53" i="6"/>
  <c r="G58" i="6" s="1"/>
  <c r="H58" i="6" s="1"/>
  <c r="G54" i="6"/>
  <c r="G55" i="6"/>
  <c r="G56" i="6"/>
  <c r="G60" i="6"/>
  <c r="H53" i="6" l="1"/>
  <c r="D18" i="6"/>
  <c r="E18" i="6"/>
  <c r="F18" i="6"/>
  <c r="C18" i="6"/>
  <c r="E1" i="31" l="1"/>
  <c r="A1" i="31"/>
  <c r="E1" i="30"/>
  <c r="A1" i="30"/>
  <c r="E1" i="28"/>
  <c r="A1" i="28"/>
  <c r="E1" i="27"/>
  <c r="A1" i="27"/>
  <c r="E1" i="26"/>
  <c r="A1" i="26"/>
  <c r="E1" i="25"/>
  <c r="A1" i="25"/>
  <c r="E1" i="13"/>
  <c r="A1" i="13"/>
  <c r="I1" i="24"/>
  <c r="A1" i="24"/>
  <c r="E1" i="23"/>
  <c r="A1" i="23"/>
  <c r="E1" i="22"/>
  <c r="A1" i="22"/>
  <c r="E1" i="21"/>
  <c r="A1" i="21"/>
  <c r="E1" i="11"/>
  <c r="A1" i="11"/>
  <c r="E1" i="10"/>
  <c r="A1" i="10"/>
  <c r="E1" i="9"/>
  <c r="A1" i="9"/>
  <c r="E1" i="6"/>
  <c r="A1" i="6"/>
  <c r="E1" i="5"/>
  <c r="A1" i="5"/>
  <c r="E1" i="4"/>
  <c r="A1" i="4"/>
  <c r="E1" i="3"/>
  <c r="A1" i="3"/>
  <c r="O79" i="31"/>
  <c r="N79" i="31"/>
  <c r="M79" i="31"/>
  <c r="L79" i="31"/>
  <c r="O64" i="31"/>
  <c r="N64" i="31"/>
  <c r="M64" i="31"/>
  <c r="L64" i="31"/>
  <c r="O49" i="31"/>
  <c r="N49" i="31"/>
  <c r="M49" i="31"/>
  <c r="L49" i="31"/>
  <c r="O34" i="31"/>
  <c r="N34" i="31"/>
  <c r="M34" i="31"/>
  <c r="L34" i="31"/>
  <c r="O19" i="31"/>
  <c r="N19" i="31"/>
  <c r="M19" i="31"/>
  <c r="L19" i="31"/>
  <c r="E8" i="31"/>
  <c r="E9" i="31" s="1"/>
  <c r="E10" i="31" s="1"/>
  <c r="E11" i="31" s="1"/>
  <c r="E12" i="31" s="1"/>
  <c r="E13" i="31" s="1"/>
  <c r="E14" i="31" s="1"/>
  <c r="E15" i="31" s="1"/>
  <c r="E16" i="31" s="1"/>
  <c r="E17" i="31" s="1"/>
  <c r="E18" i="31" s="1"/>
  <c r="B8" i="31"/>
  <c r="B9" i="31" s="1"/>
  <c r="B10" i="31" s="1"/>
  <c r="B11" i="31" s="1"/>
  <c r="B12" i="31" s="1"/>
  <c r="B13" i="31" s="1"/>
  <c r="B14" i="31" s="1"/>
  <c r="B15" i="31" s="1"/>
  <c r="B16" i="31" s="1"/>
  <c r="B17" i="31" s="1"/>
  <c r="B18" i="31" s="1"/>
  <c r="A6" i="31"/>
  <c r="J51" i="31" s="1"/>
  <c r="Q79" i="30"/>
  <c r="P79" i="30"/>
  <c r="O79" i="30"/>
  <c r="M79" i="30"/>
  <c r="Q64" i="30"/>
  <c r="P64" i="30"/>
  <c r="O64" i="30"/>
  <c r="M64" i="30"/>
  <c r="Q49" i="30"/>
  <c r="P49" i="30"/>
  <c r="O49" i="30"/>
  <c r="M49" i="30"/>
  <c r="Q34" i="30"/>
  <c r="P34" i="30"/>
  <c r="O34" i="30"/>
  <c r="M34" i="30"/>
  <c r="Q19" i="30"/>
  <c r="P19" i="30"/>
  <c r="O19" i="30"/>
  <c r="M19" i="30"/>
  <c r="F8" i="30"/>
  <c r="F9" i="30" s="1"/>
  <c r="F10" i="30" s="1"/>
  <c r="F11" i="30" s="1"/>
  <c r="F12" i="30" s="1"/>
  <c r="F13" i="30" s="1"/>
  <c r="F14" i="30" s="1"/>
  <c r="F15" i="30" s="1"/>
  <c r="F16" i="30" s="1"/>
  <c r="F17" i="30" s="1"/>
  <c r="F18" i="30" s="1"/>
  <c r="B8" i="30"/>
  <c r="B9" i="30" s="1"/>
  <c r="B10" i="30" s="1"/>
  <c r="B11" i="30" s="1"/>
  <c r="B12" i="30" s="1"/>
  <c r="B13" i="30" s="1"/>
  <c r="B14" i="30" s="1"/>
  <c r="B15" i="30" s="1"/>
  <c r="B16" i="30" s="1"/>
  <c r="B17" i="30" s="1"/>
  <c r="B18" i="30" s="1"/>
  <c r="A6" i="30"/>
  <c r="K66" i="30" s="1"/>
  <c r="O79" i="28"/>
  <c r="N79" i="28"/>
  <c r="M79" i="28"/>
  <c r="L79" i="28"/>
  <c r="O64" i="28"/>
  <c r="N64" i="28"/>
  <c r="M64" i="28"/>
  <c r="L64" i="28"/>
  <c r="O49" i="28"/>
  <c r="N49" i="28"/>
  <c r="M49" i="28"/>
  <c r="L49" i="28"/>
  <c r="O34" i="28"/>
  <c r="N34" i="28"/>
  <c r="M34" i="28"/>
  <c r="L34" i="28"/>
  <c r="O19" i="28"/>
  <c r="N19" i="28"/>
  <c r="M19" i="28"/>
  <c r="L19" i="28"/>
  <c r="A6" i="28"/>
  <c r="J66" i="28" s="1"/>
  <c r="O79" i="27"/>
  <c r="N79" i="27"/>
  <c r="M79" i="27"/>
  <c r="L79" i="27"/>
  <c r="O64" i="27"/>
  <c r="N64" i="27"/>
  <c r="M64" i="27"/>
  <c r="L64" i="27"/>
  <c r="O49" i="27"/>
  <c r="N49" i="27"/>
  <c r="M49" i="27"/>
  <c r="L49" i="27"/>
  <c r="O34" i="27"/>
  <c r="N34" i="27"/>
  <c r="M34" i="27"/>
  <c r="L34" i="27"/>
  <c r="O19" i="27"/>
  <c r="N19" i="27"/>
  <c r="M19" i="27"/>
  <c r="L19" i="27"/>
  <c r="A6" i="27"/>
  <c r="J66" i="27" s="1"/>
  <c r="O79" i="26"/>
  <c r="N79" i="26"/>
  <c r="M79" i="26"/>
  <c r="L79" i="26"/>
  <c r="O64" i="26"/>
  <c r="N64" i="26"/>
  <c r="M64" i="26"/>
  <c r="L64" i="26"/>
  <c r="O49" i="26"/>
  <c r="N49" i="26"/>
  <c r="M49" i="26"/>
  <c r="L49" i="26"/>
  <c r="O34" i="26"/>
  <c r="N34" i="26"/>
  <c r="M34" i="26"/>
  <c r="L34" i="26"/>
  <c r="O19" i="26"/>
  <c r="N19" i="26"/>
  <c r="M19" i="26"/>
  <c r="L19" i="26"/>
  <c r="A6" i="26"/>
  <c r="J66" i="26" s="1"/>
  <c r="O79" i="25"/>
  <c r="N79" i="25"/>
  <c r="M79" i="25"/>
  <c r="L79" i="25"/>
  <c r="O64" i="25"/>
  <c r="N64" i="25"/>
  <c r="M64" i="25"/>
  <c r="L64" i="25"/>
  <c r="O49" i="25"/>
  <c r="N49" i="25"/>
  <c r="M49" i="25"/>
  <c r="L49" i="25"/>
  <c r="O34" i="25"/>
  <c r="N34" i="25"/>
  <c r="M34" i="25"/>
  <c r="L34" i="25"/>
  <c r="O19" i="25"/>
  <c r="N19" i="25"/>
  <c r="M19" i="25"/>
  <c r="L19" i="25"/>
  <c r="A6" i="25"/>
  <c r="J66" i="25" s="1"/>
  <c r="O79" i="13"/>
  <c r="N79" i="13"/>
  <c r="M79" i="13"/>
  <c r="L79" i="13"/>
  <c r="O64" i="13"/>
  <c r="N64" i="13"/>
  <c r="M64" i="13"/>
  <c r="L64" i="13"/>
  <c r="O49" i="13"/>
  <c r="N49" i="13"/>
  <c r="M49" i="13"/>
  <c r="L49" i="13"/>
  <c r="O34" i="13"/>
  <c r="N34" i="13"/>
  <c r="M34" i="13"/>
  <c r="L34" i="13"/>
  <c r="O19" i="13"/>
  <c r="N19" i="13"/>
  <c r="M19" i="13"/>
  <c r="L19" i="13"/>
  <c r="A6" i="13"/>
  <c r="J66" i="13" s="1"/>
  <c r="J36" i="27" l="1"/>
  <c r="J66" i="31"/>
  <c r="J21" i="28"/>
  <c r="J21" i="27"/>
  <c r="J21" i="26"/>
  <c r="J21" i="25"/>
  <c r="J36" i="13"/>
  <c r="J51" i="13"/>
  <c r="J21" i="13"/>
  <c r="J6" i="13"/>
  <c r="J21" i="31"/>
  <c r="J6" i="31"/>
  <c r="J36" i="31"/>
  <c r="K6" i="30"/>
  <c r="K36" i="30"/>
  <c r="K51" i="30"/>
  <c r="K21" i="30"/>
  <c r="J36" i="28"/>
  <c r="J51" i="28"/>
  <c r="J6" i="28"/>
  <c r="J51" i="27"/>
  <c r="J6" i="27"/>
  <c r="J51" i="26"/>
  <c r="J36" i="26"/>
  <c r="J6" i="26"/>
  <c r="J36" i="25"/>
  <c r="J51" i="25"/>
  <c r="J6" i="25"/>
  <c r="D28" i="6"/>
  <c r="E28" i="6"/>
  <c r="F28" i="6"/>
  <c r="C28" i="6"/>
  <c r="G7" i="8"/>
  <c r="D7" i="8"/>
  <c r="B5" i="8"/>
  <c r="A3" i="8"/>
  <c r="A1" i="8"/>
  <c r="G23" i="7"/>
  <c r="E23" i="7"/>
  <c r="G15" i="7"/>
  <c r="E15" i="7"/>
  <c r="B4" i="7"/>
  <c r="A3" i="7"/>
  <c r="A1" i="7"/>
  <c r="A8" i="7" s="1"/>
  <c r="H65" i="6"/>
  <c r="H63" i="6"/>
  <c r="B53" i="6"/>
  <c r="G50" i="6"/>
  <c r="G49" i="6"/>
  <c r="G48" i="6"/>
  <c r="H48" i="6" s="1"/>
  <c r="G47" i="6"/>
  <c r="H47" i="6" s="1"/>
  <c r="G46" i="6"/>
  <c r="H46" i="6" s="1"/>
  <c r="G44" i="6"/>
  <c r="H44" i="6" s="1"/>
  <c r="G43" i="6"/>
  <c r="H43" i="6" s="1"/>
  <c r="G42" i="6"/>
  <c r="H42" i="6" s="1"/>
  <c r="G39" i="6"/>
  <c r="H39" i="6" s="1"/>
  <c r="G38" i="6"/>
  <c r="H38" i="6" s="1"/>
  <c r="G37" i="6"/>
  <c r="H37" i="6" s="1"/>
  <c r="G36" i="6"/>
  <c r="H36" i="6" s="1"/>
  <c r="G35" i="6"/>
  <c r="H35" i="6" s="1"/>
  <c r="G34" i="6"/>
  <c r="H34" i="6" s="1"/>
  <c r="G30" i="6"/>
  <c r="D14" i="8" s="1"/>
  <c r="G29" i="6"/>
  <c r="H29" i="6" s="1"/>
  <c r="G27" i="6"/>
  <c r="G26" i="6"/>
  <c r="H26" i="6" s="1"/>
  <c r="G25" i="6"/>
  <c r="G24" i="6"/>
  <c r="H24" i="6" s="1"/>
  <c r="G21" i="6"/>
  <c r="H21" i="6" s="1"/>
  <c r="G15" i="6"/>
  <c r="H15" i="6" s="1"/>
  <c r="G14" i="6"/>
  <c r="G12" i="6"/>
  <c r="H12" i="6" s="1"/>
  <c r="G11" i="6"/>
  <c r="G10" i="6"/>
  <c r="G9" i="6"/>
  <c r="G8" i="6"/>
  <c r="I23" i="7" l="1"/>
  <c r="D12" i="8"/>
  <c r="H25" i="6"/>
  <c r="D11" i="8"/>
  <c r="H27" i="6"/>
  <c r="I15" i="7"/>
  <c r="E31" i="7"/>
  <c r="H31" i="7" s="1"/>
  <c r="E33" i="7"/>
  <c r="H33" i="7" s="1"/>
  <c r="E35" i="7"/>
  <c r="H35" i="7" s="1"/>
  <c r="E34" i="7"/>
  <c r="H34" i="7" s="1"/>
  <c r="G24" i="7"/>
  <c r="G18" i="6"/>
  <c r="G10" i="8" s="1"/>
  <c r="H30" i="6"/>
  <c r="G28" i="6"/>
  <c r="E24" i="7"/>
  <c r="E32" i="7"/>
  <c r="H32" i="7" s="1"/>
  <c r="D10" i="8"/>
  <c r="A29" i="7"/>
  <c r="A41" i="7" s="1"/>
  <c r="I24" i="7" l="1"/>
  <c r="G11" i="8"/>
  <c r="G12" i="8"/>
  <c r="H18" i="6"/>
  <c r="H20" i="6"/>
  <c r="H8" i="6"/>
  <c r="H10" i="6"/>
  <c r="H14" i="6"/>
  <c r="G14" i="8"/>
  <c r="H11" i="6"/>
  <c r="H9" i="6"/>
</calcChain>
</file>

<file path=xl/sharedStrings.xml><?xml version="1.0" encoding="utf-8"?>
<sst xmlns="http://schemas.openxmlformats.org/spreadsheetml/2006/main" count="1424" uniqueCount="405">
  <si>
    <t>Section</t>
  </si>
  <si>
    <t>Subject</t>
  </si>
  <si>
    <t xml:space="preserve">Page </t>
  </si>
  <si>
    <t>Information</t>
  </si>
  <si>
    <t>Date</t>
  </si>
  <si>
    <t>Copy</t>
  </si>
  <si>
    <t>Name, Role</t>
  </si>
  <si>
    <t>No.</t>
  </si>
  <si>
    <t>Add company logo</t>
  </si>
  <si>
    <t>Add photo</t>
  </si>
  <si>
    <t>Year:</t>
  </si>
  <si>
    <t>Address:</t>
  </si>
  <si>
    <t xml:space="preserve">Tel: </t>
  </si>
  <si>
    <t xml:space="preserve">Email: </t>
  </si>
  <si>
    <t>Prepared by:</t>
  </si>
  <si>
    <t>Position:</t>
  </si>
  <si>
    <t>Approved by:</t>
  </si>
  <si>
    <t>Version:</t>
  </si>
  <si>
    <t>Issue Date:</t>
  </si>
  <si>
    <t>Contents</t>
  </si>
  <si>
    <t>Version Control</t>
  </si>
  <si>
    <t>Distribution</t>
  </si>
  <si>
    <t xml:space="preserve">This report is required under the Industrial Emissions Directive’s Article 55(2) requirements on reporting and public information on waste incineration plants and co-incineration plants, which require the operator to produce an annual report on the functioning and monitoring of the plant and make it available to the public. </t>
  </si>
  <si>
    <t>Plant Description and Design</t>
  </si>
  <si>
    <t>Summary of Operational Processes and Procedures</t>
  </si>
  <si>
    <t>Summary of Plant Operations and Maintenance during the reporting year</t>
  </si>
  <si>
    <t>Operational Summary</t>
  </si>
  <si>
    <t>Plant Size</t>
  </si>
  <si>
    <t>tonnes pa</t>
  </si>
  <si>
    <t>MWth</t>
  </si>
  <si>
    <t>MWe</t>
  </si>
  <si>
    <t>No. of combustion lines</t>
  </si>
  <si>
    <t>No. of Turbines:</t>
  </si>
  <si>
    <t>Waste types received</t>
  </si>
  <si>
    <t>Unit</t>
  </si>
  <si>
    <t>Q1</t>
  </si>
  <si>
    <t>Q2</t>
  </si>
  <si>
    <t>Q3</t>
  </si>
  <si>
    <t>Q4</t>
  </si>
  <si>
    <t>Year Total</t>
  </si>
  <si>
    <t>%</t>
  </si>
  <si>
    <t>tonnes</t>
  </si>
  <si>
    <t xml:space="preserve">Commercial &amp; Industrial </t>
  </si>
  <si>
    <t xml:space="preserve">Hazardous </t>
  </si>
  <si>
    <t>Clinical</t>
  </si>
  <si>
    <t xml:space="preserve">Waste wood (biomass) </t>
  </si>
  <si>
    <t xml:space="preserve">Rejected Waste </t>
  </si>
  <si>
    <t>Energy Useage / Export</t>
  </si>
  <si>
    <t>KWh/te</t>
  </si>
  <si>
    <t>Power Generated</t>
  </si>
  <si>
    <t>MWh</t>
  </si>
  <si>
    <t>Power Exported</t>
  </si>
  <si>
    <t>Power Used on site</t>
  </si>
  <si>
    <t>Power Imported</t>
  </si>
  <si>
    <t>Parasitic Load</t>
  </si>
  <si>
    <t>GWh</t>
  </si>
  <si>
    <t>R1 value</t>
  </si>
  <si>
    <t>Waste Disposal &amp; Recovery</t>
  </si>
  <si>
    <t>% inputs</t>
  </si>
  <si>
    <t>APC Residues - produced</t>
  </si>
  <si>
    <t>IBA - produced</t>
  </si>
  <si>
    <t>Metals recycling</t>
  </si>
  <si>
    <t>Other</t>
  </si>
  <si>
    <t>Raw Material Usage</t>
  </si>
  <si>
    <t>kg or Ltr /te</t>
  </si>
  <si>
    <t>Mains Water</t>
  </si>
  <si>
    <r>
      <t>m</t>
    </r>
    <r>
      <rPr>
        <vertAlign val="superscript"/>
        <sz val="10"/>
        <color theme="1"/>
        <rFont val="Arial"/>
        <family val="2"/>
      </rPr>
      <t>3</t>
    </r>
  </si>
  <si>
    <t>Other Water</t>
  </si>
  <si>
    <t>Activated Carbon</t>
  </si>
  <si>
    <t>Lime / hydrated lime</t>
  </si>
  <si>
    <t>Fuel oil</t>
  </si>
  <si>
    <t>ltrs</t>
  </si>
  <si>
    <t>Gas</t>
  </si>
  <si>
    <t>cf</t>
  </si>
  <si>
    <t>Hours of heat / steam export</t>
  </si>
  <si>
    <t>Abnormal Events</t>
  </si>
  <si>
    <t>qty.</t>
  </si>
  <si>
    <t>Abnormal operation</t>
  </si>
  <si>
    <t>hours</t>
  </si>
  <si>
    <t>Permit Breaches</t>
  </si>
  <si>
    <t xml:space="preserve"> Annual Reporting Performance Form 1</t>
  </si>
  <si>
    <t xml:space="preserve">Operator: </t>
  </si>
  <si>
    <t>Facility:</t>
  </si>
  <si>
    <t>Form:</t>
  </si>
  <si>
    <t>Performance 1</t>
  </si>
  <si>
    <t xml:space="preserve">Reporting  Period from: </t>
  </si>
  <si>
    <t>to:</t>
  </si>
  <si>
    <t>Annual Reporting of Waste Disposal and Recovery</t>
  </si>
  <si>
    <t>Waste Description</t>
  </si>
  <si>
    <t>Disposal Route(s)</t>
  </si>
  <si>
    <t>Disposal Tonnes</t>
  </si>
  <si>
    <t>Recovery Tonnes</t>
  </si>
  <si>
    <t>% / tonne of waste incinerated</t>
  </si>
  <si>
    <t>1) Hazardous Wastes</t>
  </si>
  <si>
    <t>APC Residues</t>
  </si>
  <si>
    <t>IBA</t>
  </si>
  <si>
    <t>Total Hazardous Waste</t>
  </si>
  <si>
    <t>2) Non-Hazardous Wastes</t>
  </si>
  <si>
    <t>Ferrous Metal</t>
  </si>
  <si>
    <t>Process Water</t>
  </si>
  <si>
    <t>Total Non-Hazardous Waste</t>
  </si>
  <si>
    <t>TOTAL WASTE</t>
  </si>
  <si>
    <t>Operator’s comments :</t>
  </si>
  <si>
    <t>Annual Reporting of Water and Other Raw Material Usage</t>
  </si>
  <si>
    <t>Raw Material</t>
  </si>
  <si>
    <t>Usage</t>
  </si>
  <si>
    <t>Specific Useage</t>
  </si>
  <si>
    <r>
      <t>m</t>
    </r>
    <r>
      <rPr>
        <vertAlign val="superscript"/>
        <sz val="10"/>
        <color theme="1"/>
        <rFont val="Arial"/>
        <family val="2"/>
      </rPr>
      <t>3</t>
    </r>
    <r>
      <rPr>
        <sz val="10"/>
        <color theme="1"/>
        <rFont val="Arial"/>
        <family val="2"/>
      </rPr>
      <t>/te</t>
    </r>
  </si>
  <si>
    <t>Total Water</t>
  </si>
  <si>
    <t>Urea / Ammonia</t>
  </si>
  <si>
    <t>kg</t>
  </si>
  <si>
    <t>kg/te</t>
  </si>
  <si>
    <t>Lime / hydrated lime / Sodium Bicarb.</t>
  </si>
  <si>
    <t xml:space="preserve">Annual Reporting of other performance indicators </t>
  </si>
  <si>
    <t>Parameter</t>
  </si>
  <si>
    <t>A1</t>
  </si>
  <si>
    <t>A2</t>
  </si>
  <si>
    <t>A3</t>
  </si>
  <si>
    <t>A4</t>
  </si>
  <si>
    <t>A5</t>
  </si>
  <si>
    <t>Turbine 1</t>
  </si>
  <si>
    <t>Turbine 2</t>
  </si>
  <si>
    <t>Number of periods of abnormal operation, qty.</t>
  </si>
  <si>
    <t>Cumulative hours of abnormal operation for this year, hours</t>
  </si>
  <si>
    <t xml:space="preserve">Signed: </t>
  </si>
  <si>
    <t>Date:</t>
  </si>
  <si>
    <t xml:space="preserve"> Annual Reporting of Energy Usage/Export</t>
  </si>
  <si>
    <t>Energy 1</t>
  </si>
  <si>
    <t>Energy Source</t>
  </si>
  <si>
    <t>Energy Usage</t>
  </si>
  <si>
    <t>Specific Useage (KWh/tonne incinerated</t>
  </si>
  <si>
    <t>Electricity Produced</t>
  </si>
  <si>
    <t xml:space="preserve">Electricity Imported   </t>
  </si>
  <si>
    <t>Electricity Exported</t>
  </si>
  <si>
    <t>Gas Oil</t>
  </si>
  <si>
    <t>Steam/hot water exported</t>
  </si>
  <si>
    <t>Summary of Permit Compliance</t>
  </si>
  <si>
    <t>Compliance with permit limits for continuously monitored pollutants</t>
  </si>
  <si>
    <t>The plant met its emission limits as shown in the table below:</t>
  </si>
  <si>
    <t>Substance</t>
  </si>
  <si>
    <t>Percentage time compliant during operation</t>
  </si>
  <si>
    <t>Half-hourly limit</t>
  </si>
  <si>
    <t>Daily limit</t>
  </si>
  <si>
    <t>Particulates</t>
  </si>
  <si>
    <t>Oxides of nitrogen</t>
  </si>
  <si>
    <t>Sulphur dioxide</t>
  </si>
  <si>
    <t>Carbon monoxide</t>
  </si>
  <si>
    <t>Total organic carbon</t>
  </si>
  <si>
    <t>Hydrogen chloride</t>
  </si>
  <si>
    <t>Hydrogen fluoride</t>
  </si>
  <si>
    <t>Summary of any notifications or non-compliances under the permit</t>
  </si>
  <si>
    <t xml:space="preserve">Reason </t>
  </si>
  <si>
    <t>Measures taken to prevent reoccurrence</t>
  </si>
  <si>
    <t>Summary of any complaints received and actions to taken to resolve them.</t>
  </si>
  <si>
    <t>Reason *</t>
  </si>
  <si>
    <t>* including whether substantiated by the operator or the EA</t>
  </si>
  <si>
    <t>Summary of Plant Improvements</t>
  </si>
  <si>
    <t>Summary of any efficiency improvements that have been completed within the year.</t>
  </si>
  <si>
    <t>Summary of any permit improvement conditions that have been completed within the year and the resulting environmental benefits.</t>
  </si>
  <si>
    <t>Summary of any changes to the plant or operating techniques which required a variation to the permit and a summary of the resulting environmental impact.</t>
  </si>
  <si>
    <t>Summary of any other improvements made to the plant or planned to be made and a summary of the resulting environmental benefits.</t>
  </si>
  <si>
    <t>Details of Public &amp; Stakeholder Liasion</t>
  </si>
  <si>
    <t>Summary of events held during the reporting year.</t>
  </si>
  <si>
    <t>Description</t>
  </si>
  <si>
    <t>List of events planned for next year</t>
  </si>
  <si>
    <t>1/2 hourly HCl ELV</t>
  </si>
  <si>
    <t>Monthly 1/2 hourly mean</t>
  </si>
  <si>
    <t>Monthly 1/2 hourly maximum</t>
  </si>
  <si>
    <t>Daily HCl ELV</t>
  </si>
  <si>
    <t>Monthly daily mean</t>
  </si>
  <si>
    <t>Monthly daily maximum</t>
  </si>
  <si>
    <t>Jan</t>
  </si>
  <si>
    <t>Feb</t>
  </si>
  <si>
    <t>Mar</t>
  </si>
  <si>
    <t>Apr</t>
  </si>
  <si>
    <t>May</t>
  </si>
  <si>
    <t>Jun</t>
  </si>
  <si>
    <t>Jul</t>
  </si>
  <si>
    <t>Aug</t>
  </si>
  <si>
    <t>Sep</t>
  </si>
  <si>
    <t>Oct</t>
  </si>
  <si>
    <t>Nov</t>
  </si>
  <si>
    <t>Dec</t>
  </si>
  <si>
    <t>1/2 hourly SO2 ELV</t>
  </si>
  <si>
    <t>Daily SO2 ELV</t>
  </si>
  <si>
    <t>1/2 hourly NOx ELV</t>
  </si>
  <si>
    <t>Daily NOx ELV</t>
  </si>
  <si>
    <t>1/2 hourly TOC ELV</t>
  </si>
  <si>
    <t>Daily TOC ELV</t>
  </si>
  <si>
    <t>1/2 hourly PM ELV</t>
  </si>
  <si>
    <t>Daily PM ELV</t>
  </si>
  <si>
    <t xml:space="preserve">Carbon monoxide </t>
  </si>
  <si>
    <t>Daily CO ELV</t>
  </si>
  <si>
    <t>1/2 hourly NH3 ELV</t>
  </si>
  <si>
    <t>Daily NH3 ELV</t>
  </si>
  <si>
    <t>Operating hours for the year, hours</t>
  </si>
  <si>
    <t>Summary of Residue Handling for the reporting year</t>
  </si>
  <si>
    <t>Emissions to Water</t>
  </si>
  <si>
    <t>Summary of monitoring undertaken and compliance</t>
  </si>
  <si>
    <t>Commentary on any specific events</t>
  </si>
  <si>
    <t>Monitoring Frequency</t>
  </si>
  <si>
    <t>Limit</t>
  </si>
  <si>
    <t>Target</t>
  </si>
  <si>
    <t>Average</t>
  </si>
  <si>
    <t>Max.</t>
  </si>
  <si>
    <t>Residue Quality Monitoring Requirements</t>
  </si>
  <si>
    <t>Date &amp; Event</t>
  </si>
  <si>
    <t xml:space="preserve">Normal Operation </t>
  </si>
  <si>
    <t xml:space="preserve">Bottom ash  </t>
  </si>
  <si>
    <t>---</t>
  </si>
  <si>
    <t xml:space="preserve">Parameter (unit) </t>
  </si>
  <si>
    <t>&lt;5%</t>
  </si>
  <si>
    <t>Residue Quality Monitoring Results</t>
  </si>
  <si>
    <t>Comments :</t>
  </si>
  <si>
    <t>Emissions to Air (periodically monitored)</t>
  </si>
  <si>
    <t>Results of emissions to air that are periodically monitored</t>
  </si>
  <si>
    <t>Cd and Th and their compounds</t>
  </si>
  <si>
    <t>Hg and its compounds</t>
  </si>
  <si>
    <t>Sb, As, Pb, Cr, Co, Cu, Mn, Ni, V and their compounds</t>
  </si>
  <si>
    <t>Dioxins &amp; Furans (I-TEQ)</t>
  </si>
  <si>
    <t>PCBs (WHO-TEQ Humans / Mammals)</t>
  </si>
  <si>
    <t>PCBs (WHO-TEQ Fish)</t>
  </si>
  <si>
    <t>PCBs (WHO-TEQ Birds)</t>
  </si>
  <si>
    <t>Dioxins &amp; Furans (WHO-TEQ Humans / Mammals)</t>
  </si>
  <si>
    <t>Dioxins &amp; Furans (WHO-TEQ Fish)</t>
  </si>
  <si>
    <t>Dioxins &amp; Furans (WHO-TEQ Birds)</t>
  </si>
  <si>
    <t>Anthanthrene</t>
  </si>
  <si>
    <t>Benzo(a)anthracene</t>
  </si>
  <si>
    <t>Benzo(a)pyrene</t>
  </si>
  <si>
    <t>Benzo(b)fluoranthene</t>
  </si>
  <si>
    <t>Benzo(b)naptho(2,1-d) thiophene</t>
  </si>
  <si>
    <t>Benzo(c)phenanthrene</t>
  </si>
  <si>
    <t>Benzo(ghi)perylene</t>
  </si>
  <si>
    <t>Benzo(k)fluoranthene</t>
  </si>
  <si>
    <t>Cholanthrene</t>
  </si>
  <si>
    <t>Chrysene</t>
  </si>
  <si>
    <t>Cyclopenta(cd)pyrene</t>
  </si>
  <si>
    <t>Dibenzo(ai)pyrene</t>
  </si>
  <si>
    <t>Dibenzo(ah)anthracene</t>
  </si>
  <si>
    <t>Fluoranthene</t>
  </si>
  <si>
    <t>Indeno(123-cd) pyrene</t>
  </si>
  <si>
    <t>Naphthalene</t>
  </si>
  <si>
    <t>1 hr</t>
  </si>
  <si>
    <r>
      <t>2 mg/m</t>
    </r>
    <r>
      <rPr>
        <vertAlign val="superscript"/>
        <sz val="10"/>
        <color theme="1"/>
        <rFont val="Arial"/>
        <family val="2"/>
      </rPr>
      <t>3</t>
    </r>
  </si>
  <si>
    <r>
      <t>0.05 mg/m</t>
    </r>
    <r>
      <rPr>
        <vertAlign val="superscript"/>
        <sz val="10"/>
        <color theme="1"/>
        <rFont val="Arial"/>
        <family val="2"/>
      </rPr>
      <t>3</t>
    </r>
  </si>
  <si>
    <r>
      <t>0.5 mg/m</t>
    </r>
    <r>
      <rPr>
        <vertAlign val="superscript"/>
        <sz val="10"/>
        <color theme="1"/>
        <rFont val="Arial"/>
        <family val="2"/>
      </rPr>
      <t>3</t>
    </r>
  </si>
  <si>
    <r>
      <t>0.1 ng/m</t>
    </r>
    <r>
      <rPr>
        <vertAlign val="superscript"/>
        <sz val="10"/>
        <color theme="1"/>
        <rFont val="Arial"/>
        <family val="2"/>
      </rPr>
      <t>3</t>
    </r>
  </si>
  <si>
    <r>
      <t>None set ng/m</t>
    </r>
    <r>
      <rPr>
        <vertAlign val="superscript"/>
        <sz val="10"/>
        <color theme="1"/>
        <rFont val="Arial"/>
        <family val="2"/>
      </rPr>
      <t>3</t>
    </r>
  </si>
  <si>
    <r>
      <t>None set µg/m</t>
    </r>
    <r>
      <rPr>
        <vertAlign val="superscript"/>
        <sz val="10"/>
        <color theme="1"/>
        <rFont val="Arial"/>
        <family val="2"/>
      </rPr>
      <t>3</t>
    </r>
  </si>
  <si>
    <t>Emission Limit Value</t>
  </si>
  <si>
    <t>Ref. Period</t>
  </si>
  <si>
    <t>Summary of monitoring undertaken, standards used and compliance</t>
  </si>
  <si>
    <t>Emissions to Air (continously monitored)</t>
  </si>
  <si>
    <t>Avg.</t>
  </si>
  <si>
    <t>Daily mean</t>
  </si>
  <si>
    <t>½ hourly mean</t>
  </si>
  <si>
    <t xml:space="preserve">Hydrogen chloride </t>
  </si>
  <si>
    <t xml:space="preserve"> Ammonia</t>
  </si>
  <si>
    <t>No limit set</t>
  </si>
  <si>
    <r>
      <t>200 mg/m</t>
    </r>
    <r>
      <rPr>
        <vertAlign val="superscript"/>
        <sz val="10"/>
        <color theme="1"/>
        <rFont val="Arial"/>
        <family val="2"/>
      </rPr>
      <t>3</t>
    </r>
    <r>
      <rPr>
        <sz val="10"/>
        <color theme="1"/>
        <rFont val="Arial"/>
        <family val="2"/>
      </rPr>
      <t xml:space="preserve"> </t>
    </r>
  </si>
  <si>
    <r>
      <t>400 mg/m</t>
    </r>
    <r>
      <rPr>
        <vertAlign val="superscript"/>
        <sz val="10"/>
        <color theme="1"/>
        <rFont val="Arial"/>
        <family val="2"/>
      </rPr>
      <t>3</t>
    </r>
    <r>
      <rPr>
        <sz val="10"/>
        <color theme="1"/>
        <rFont val="Arial"/>
        <family val="2"/>
      </rPr>
      <t xml:space="preserve"> </t>
    </r>
  </si>
  <si>
    <r>
      <t>10 mg/m</t>
    </r>
    <r>
      <rPr>
        <vertAlign val="superscript"/>
        <sz val="10"/>
        <color theme="1"/>
        <rFont val="Arial"/>
        <family val="2"/>
      </rPr>
      <t>3</t>
    </r>
  </si>
  <si>
    <r>
      <t>30 mg/m</t>
    </r>
    <r>
      <rPr>
        <vertAlign val="superscript"/>
        <sz val="10"/>
        <color theme="1"/>
        <rFont val="Arial"/>
        <family val="2"/>
      </rPr>
      <t>3</t>
    </r>
    <r>
      <rPr>
        <sz val="10"/>
        <color theme="1"/>
        <rFont val="Arial"/>
        <family val="2"/>
      </rPr>
      <t xml:space="preserve"> </t>
    </r>
  </si>
  <si>
    <r>
      <t>10 mg/m</t>
    </r>
    <r>
      <rPr>
        <vertAlign val="superscript"/>
        <sz val="10"/>
        <color theme="1"/>
        <rFont val="Arial"/>
        <family val="2"/>
      </rPr>
      <t>3</t>
    </r>
    <r>
      <rPr>
        <sz val="10"/>
        <color theme="1"/>
        <rFont val="Arial"/>
        <family val="2"/>
      </rPr>
      <t xml:space="preserve"> </t>
    </r>
  </si>
  <si>
    <r>
      <t>20 mg/m</t>
    </r>
    <r>
      <rPr>
        <vertAlign val="superscript"/>
        <sz val="10"/>
        <color theme="1"/>
        <rFont val="Arial"/>
        <family val="2"/>
      </rPr>
      <t>3</t>
    </r>
    <r>
      <rPr>
        <sz val="10"/>
        <color theme="1"/>
        <rFont val="Arial"/>
        <family val="2"/>
      </rPr>
      <t xml:space="preserve"> </t>
    </r>
  </si>
  <si>
    <r>
      <t>60 mg/m</t>
    </r>
    <r>
      <rPr>
        <vertAlign val="superscript"/>
        <sz val="10"/>
        <color theme="1"/>
        <rFont val="Arial"/>
        <family val="2"/>
      </rPr>
      <t>3</t>
    </r>
    <r>
      <rPr>
        <sz val="10"/>
        <color theme="1"/>
        <rFont val="Arial"/>
        <family val="2"/>
      </rPr>
      <t xml:space="preserve"> </t>
    </r>
  </si>
  <si>
    <r>
      <t>50 mg/m</t>
    </r>
    <r>
      <rPr>
        <vertAlign val="superscript"/>
        <sz val="10"/>
        <color theme="1"/>
        <rFont val="Arial"/>
        <family val="2"/>
      </rPr>
      <t>3</t>
    </r>
    <r>
      <rPr>
        <sz val="10"/>
        <color theme="1"/>
        <rFont val="Arial"/>
        <family val="2"/>
      </rPr>
      <t xml:space="preserve"> </t>
    </r>
  </si>
  <si>
    <t xml:space="preserve">Total Organic Carbon </t>
  </si>
  <si>
    <t>Reference Period</t>
  </si>
  <si>
    <t>Daily Reference Periods</t>
  </si>
  <si>
    <t>1/2 Hourly Reference Periods</t>
  </si>
  <si>
    <t>mg/Nm3</t>
  </si>
  <si>
    <r>
      <t>mg/Nm</t>
    </r>
    <r>
      <rPr>
        <b/>
        <vertAlign val="superscript"/>
        <sz val="11"/>
        <color theme="1"/>
        <rFont val="Arial"/>
        <family val="2"/>
      </rPr>
      <t>3</t>
    </r>
  </si>
  <si>
    <t>Annual</t>
  </si>
  <si>
    <t>Monitoring of Sulphur dioxide emissions</t>
  </si>
  <si>
    <t>Monitoring of Oxides of Nitrogen emissions</t>
  </si>
  <si>
    <t>Monitoring of Total organic carbon emissions</t>
  </si>
  <si>
    <t>Monitoring of Particulate matter emissions</t>
  </si>
  <si>
    <t xml:space="preserve">Monitoring of Ammnonia emissions </t>
  </si>
  <si>
    <t>Facility Information</t>
  </si>
  <si>
    <t>Operational Data</t>
  </si>
  <si>
    <t>Performance Form 1</t>
  </si>
  <si>
    <t>Energy Form 1</t>
  </si>
  <si>
    <t>Permit Compliance</t>
  </si>
  <si>
    <t>Improvements</t>
  </si>
  <si>
    <t>Public Liasion</t>
  </si>
  <si>
    <t>Emissions to Air (continuously monitored)</t>
  </si>
  <si>
    <t>Hydrogen Chloride emissions</t>
  </si>
  <si>
    <t>Sulphur Dioxdie emsissions</t>
  </si>
  <si>
    <t>Oxides of Notrigen emissions</t>
  </si>
  <si>
    <t>Total Organic Carbon emissions</t>
  </si>
  <si>
    <t>Carbon Monoxide emissions</t>
  </si>
  <si>
    <t>Ammonia emissions</t>
  </si>
  <si>
    <t>Particulate Matter emissions</t>
  </si>
  <si>
    <t>Household / Local Authority</t>
  </si>
  <si>
    <t>Other [Please specify]</t>
  </si>
  <si>
    <t>kgs</t>
  </si>
  <si>
    <t>Summary of notification or non-compliance [including Line/Reference]</t>
  </si>
  <si>
    <t>Summary of complaint [including Line/Reference]</t>
  </si>
  <si>
    <t>Line/Unit</t>
  </si>
  <si>
    <t>Residue Quality - Optional</t>
  </si>
  <si>
    <t>6-8hrs</t>
  </si>
  <si>
    <t>&lt;3%</t>
  </si>
  <si>
    <t>No. of Assessments Undertaken</t>
  </si>
  <si>
    <t>Notes:</t>
  </si>
  <si>
    <t>Template may require adjustment for any bespoke monitoring requirements of permit</t>
  </si>
  <si>
    <t>Section references and Page nos. to be inserted</t>
  </si>
  <si>
    <t>Sections and Subjects may require adjustment by individual operators to meet specific reporting requirements as defined in the sites Permit(s)</t>
  </si>
  <si>
    <t>This template may require adjustments by individual operators to meet specific reporting requirements as defined in the site Permit(s)</t>
  </si>
  <si>
    <t>Whole Installation</t>
  </si>
  <si>
    <t>Per Combustion Line</t>
  </si>
  <si>
    <t>Monitoring of Hydrogen Chloride emissions</t>
  </si>
  <si>
    <t>Emissions to Water / Sewer</t>
  </si>
  <si>
    <t>Results by Line</t>
  </si>
  <si>
    <t>User to add logic to complete Whole installation, Table A5:G18. From the data in Per Combustion Line, Table J6:O79, subject to No. of lines installed</t>
  </si>
  <si>
    <t>Whole Installation table A5:G18:</t>
  </si>
  <si>
    <t>See  Notes in Cell Q3</t>
  </si>
  <si>
    <t>User to add logic to complete Whole installation, Table A5:H18. From the data in Per Combustion Line, Table K6:Q79, subject to No. of lines installed</t>
  </si>
  <si>
    <t>Whole Installation table A5:H18:</t>
  </si>
  <si>
    <t>See  Notes in Cell S3</t>
  </si>
  <si>
    <t xml:space="preserve">Include summary of key operational and/or mainteanance activity undertaken in the year, such as any major component upgrades and/or replacements </t>
  </si>
  <si>
    <t xml:space="preserve">Include in here a summary of residue handling regimes and destinations </t>
  </si>
  <si>
    <t xml:space="preserve">Template may require adjustment for any bespoke monitoring requirements of permit. </t>
  </si>
  <si>
    <t>User to add additional tables as necessary, depending on whether quarterly or bi-annual reporting is required for the compliance year</t>
  </si>
  <si>
    <t>* = delete or amend as appropriate</t>
  </si>
  <si>
    <t>Highest 1/2 hourly maximum</t>
  </si>
  <si>
    <t>Highest daily maximum</t>
  </si>
  <si>
    <t>95%ile 10-min avg CO ELV</t>
  </si>
  <si>
    <t>10-minute Reference Periods</t>
  </si>
  <si>
    <t xml:space="preserve">Include summary of plant design, design capacity, no. of combustion lines, electrical and heat capacity and any other general information that descibes the facility, its location and purpose </t>
  </si>
  <si>
    <t>Include summary of key processes and procedures such as (but not limited to); waste reception, control rooms, grate, bed and bolier, energy &amp; heat  generation, cooling systems, residue management, emission controls, health and safety systems, maintenance</t>
  </si>
  <si>
    <r>
      <rPr>
        <b/>
        <sz val="11"/>
        <color theme="1"/>
        <rFont val="Arial"/>
        <family val="2"/>
      </rPr>
      <t>Mean</t>
    </r>
    <r>
      <rPr>
        <sz val="11"/>
        <color theme="1"/>
        <rFont val="Arial"/>
        <family val="2"/>
      </rPr>
      <t>: for 1/2 hourly and daily periods calculate mean of values across all operational combustion lines for the month</t>
    </r>
  </si>
  <si>
    <t>Monthly CO 10-min avg mean</t>
  </si>
  <si>
    <t>Monitoring of Carbon Monoxide (10-minute avg)</t>
  </si>
  <si>
    <t>95%ile 10-min avg maximum</t>
  </si>
  <si>
    <t>10-min avg maximum</t>
  </si>
  <si>
    <r>
      <rPr>
        <b/>
        <sz val="11"/>
        <color theme="1"/>
        <rFont val="Arial"/>
        <family val="2"/>
      </rPr>
      <t>Mean</t>
    </r>
    <r>
      <rPr>
        <sz val="11"/>
        <color theme="1"/>
        <rFont val="Arial"/>
        <family val="2"/>
      </rPr>
      <t>: for 10-min and daily periods use average of all operational combustion lines.</t>
    </r>
  </si>
  <si>
    <r>
      <rPr>
        <b/>
        <sz val="11"/>
        <color theme="1"/>
        <rFont val="Arial"/>
        <family val="2"/>
      </rPr>
      <t>Maximum</t>
    </r>
    <r>
      <rPr>
        <sz val="11"/>
        <color theme="1"/>
        <rFont val="Arial"/>
        <family val="2"/>
      </rPr>
      <t xml:space="preserve">: for 1/2 hourly and daily periods use the </t>
    </r>
    <r>
      <rPr>
        <i/>
        <sz val="11"/>
        <color theme="1"/>
        <rFont val="Arial"/>
        <family val="2"/>
      </rPr>
      <t>highest</t>
    </r>
    <r>
      <rPr>
        <sz val="11"/>
        <color theme="1"/>
        <rFont val="Arial"/>
        <family val="2"/>
      </rPr>
      <t xml:space="preserve"> value across all operational combustion lines for the month</t>
    </r>
  </si>
  <si>
    <r>
      <rPr>
        <b/>
        <sz val="11"/>
        <color theme="1"/>
        <rFont val="Arial"/>
        <family val="2"/>
      </rPr>
      <t>Maximum</t>
    </r>
    <r>
      <rPr>
        <sz val="11"/>
        <color theme="1"/>
        <rFont val="Arial"/>
        <family val="2"/>
      </rPr>
      <t xml:space="preserve">: for 10-min and daily periods use the </t>
    </r>
    <r>
      <rPr>
        <i/>
        <sz val="11"/>
        <color theme="1"/>
        <rFont val="Arial"/>
        <family val="2"/>
      </rPr>
      <t>highest</t>
    </r>
    <r>
      <rPr>
        <sz val="11"/>
        <color theme="1"/>
        <rFont val="Arial"/>
        <family val="2"/>
      </rPr>
      <t xml:space="preserve"> of all operational combustion lines in any month.</t>
    </r>
  </si>
  <si>
    <t xml:space="preserve">An indicated ELV value of zero in the table above means that no ammonia limit is set in the permit.  </t>
  </si>
  <si>
    <t xml:space="preserve">Environment Agency explanatory note: The 10-minute average ELV is based on the “95th percentile”. In this case this means that 95% of the 10 minute averages in the relevant 24-hour period (i.e. 137) must be below 150 mg/Nm3, and 5% (i.e. 7) are allowed to be any value above 150 mg/Nm3. Whilst we expect operators to minimise CO emissions at all times, it is perfectly acceptable for the value of the maximum 10-minute average to be above 150 mg/Nm3, provided the 95th percentile ELV has been met for that period. </t>
  </si>
  <si>
    <t>No. of Hazardous Results</t>
  </si>
  <si>
    <t>Ammonia</t>
  </si>
  <si>
    <t>Urea</t>
  </si>
  <si>
    <t>Loss on Ignition (average %)</t>
  </si>
  <si>
    <t>Results of emissions to air that are continuously monitored (maximum and average values for each line)</t>
  </si>
  <si>
    <t>Report to 2 decimal places, i.e. xx.xx%</t>
  </si>
  <si>
    <t>Unprocessed waste transferred out</t>
  </si>
  <si>
    <t>Total waste combusted</t>
  </si>
  <si>
    <t xml:space="preserve">Summary </t>
  </si>
  <si>
    <t>Net Calorific Value of waste</t>
  </si>
  <si>
    <t>MJ/kg</t>
  </si>
  <si>
    <t>Refuse Derived Fuel *  - C&amp;I</t>
  </si>
  <si>
    <t>Refuse Derived Fuel * - H'hold/LA</t>
  </si>
  <si>
    <t>Thermal Energy Produced **</t>
  </si>
  <si>
    <t>Thermal Energy Exported **</t>
  </si>
  <si>
    <t xml:space="preserve">* - RDF to include SRF </t>
  </si>
  <si>
    <t>** - CHP plants only</t>
  </si>
  <si>
    <t xml:space="preserve">Version 20.1 </t>
  </si>
  <si>
    <t>2020 updates include;  heat in MWh, water in Litres, NCV in MJ/kg</t>
  </si>
  <si>
    <r>
      <rPr>
        <b/>
        <sz val="9"/>
        <color theme="1"/>
        <rFont val="Arial"/>
        <family val="2"/>
      </rPr>
      <t>Availabiity Definition</t>
    </r>
    <r>
      <rPr>
        <sz val="9"/>
        <rFont val="Arial"/>
        <family val="2"/>
      </rPr>
      <t xml:space="preserve">: </t>
    </r>
    <r>
      <rPr>
        <sz val="9"/>
        <color rgb="FF000000"/>
        <rFont val="Arial"/>
        <family val="2"/>
      </rPr>
      <t>'the availability of a line is to be calculated by the number of hours the line reported Continuously Monitored emission levels to the Regulator through the calendar year divided by the total number of hours in that year. 
The overall plant availability is calculated as the Mean of all lines in the plant. For clarity this includes periods of Other Than Normal Operating Conditions (OTNOC) and abnormal operation.'  
Rationale: The primary function of an Energy from Waste facility is the disposal of waste. It follows therefore that the availability of a plant is determined by the period of time a facility spends undertaking this activity.</t>
    </r>
  </si>
  <si>
    <t>Availability of waste combustion by line, hrs</t>
  </si>
  <si>
    <t>Overall Availability, mean avg. of all lines, hrs</t>
  </si>
  <si>
    <t>Hours of turbine operations, hrs</t>
  </si>
  <si>
    <t xml:space="preserve">Hrs in year </t>
  </si>
  <si>
    <t>-</t>
  </si>
  <si>
    <t>Total Organic Carbon (average %)</t>
  </si>
  <si>
    <t xml:space="preserve">Report to 2 decimal places, i.e. xx.xx%
Please provide a brief summary of each notification or non-compliance in the table (rather than just referring to notifications that were sent to the Regulator).  
</t>
  </si>
  <si>
    <t>Annual Performance Report 2020</t>
  </si>
  <si>
    <t>Permit EPR/XP3935TX/V004</t>
  </si>
  <si>
    <t>EnviRecover</t>
  </si>
  <si>
    <t>Hartlebury Trading Estate, Hartlebury, Kidderminster DY10 4JD</t>
  </si>
  <si>
    <t>01905 761680</t>
  </si>
  <si>
    <t>enquiries@severnwaste.co.uk</t>
  </si>
  <si>
    <t>Sandy Edge</t>
  </si>
  <si>
    <t>Environmental Technician</t>
  </si>
  <si>
    <t>Paddy Kelly</t>
  </si>
  <si>
    <t xml:space="preserve">  General Manager EnviRecover</t>
  </si>
  <si>
    <t xml:space="preserve">The incoming waste is loaded into the furnace via a feed hopper from the reception hall, where the waste vehicles deposit their loads into the storage bunker. After entering the combustion chamber via the refuse feed ram the waste is allowed to fall onto the grate in a controlled manner. The moving grate mechanisms are used to agitate the waste as it progresses down to the ash discharger. As the waste moves along, primary air is introduced from beneath the grate causing the waste to go through a series of drying and burning areas. Secondary air is introduced from above the grate for combustion control. An auxiliary oil fired burner is located in the combustion chamber to both establish minimum temperature on start up and to maintain the combustion gas temperature at a minimum of 850°C for 2 seconds in the combustion chamber before passing to the boiler, economiser and abatement plant. The furnace is equipped with a water tube boiler raising steam at 60 bar and 415°C. An economiser is fitted downstream of the boiler unit to pre-heat the incoming feed water.
The furnace is fitted with aqueous ammonia injection system in order to reduce the facility’s emissions of NOx to air through selective non-catalytic reduction. A dry hydrated lime flue gas treatment system is used to neutralise acid flue gases with the injection of lime reagent into the reaction chamber. Activated carbon is injected into the flue gas stream in order to reduce the concentrations of heavy metals and dioxins in the combustion gases emitted to air. Bag filtration is used to separate out the resulting particulate matter from the cooled and treated gases. The facility has a 75 m stack equipped with a Continuous Emission Monitoring System (CEMS) which continuously monitor for particulates, carbon monoxide (CO), sulphur dioxide (SO2), ammonia (NH3), hydrogen chloride (HCl), oxygen (O2), nitrogen oxides (NOx) and volatile organic compounds (VOC).
There is no discharge of process liquids to controlled waters. Uncontaminated surface and roof waters are discharged to the surface water drainage system via a series of interceptors, attenuation lagoons and isolation valves.
Bottom ash from the incinerator grate is quenched with water and then conveyed via a metals extraction system to a concrete storage area prior to removal from site. Air pollution control residues from the bag filter systems are collected continuously and stored in a dedicated silo prior to removal from the site.
</t>
  </si>
  <si>
    <t xml:space="preserve">Operational </t>
  </si>
  <si>
    <t>Other (tiles)</t>
  </si>
  <si>
    <t>n/a</t>
  </si>
  <si>
    <t>100% (95% of 10-min averages)</t>
  </si>
  <si>
    <t>None</t>
  </si>
  <si>
    <t>The sampling and analysis of IBA and APCr has been completed and reported at the required frequency. There were 24 IBA samples sumbitted for analysis and 4 APCr samples during the year. 
The laboratory results are reviewed and discussed during management meetings on a monthly basis. The results have shown that our IBA is consistant in composition and all samples submitted were found to be non-hazardous. The APCr results also demonstrate consistancy and the perameters analysed are at levels which would be condidered typical for EfW.</t>
  </si>
  <si>
    <t>There are no emissions to water.</t>
  </si>
  <si>
    <t xml:space="preserve">95%ile 10-min avg </t>
  </si>
  <si>
    <r>
      <t>150 mg/m</t>
    </r>
    <r>
      <rPr>
        <vertAlign val="superscript"/>
        <sz val="10"/>
        <color theme="1"/>
        <rFont val="Arial"/>
        <family val="2"/>
      </rPr>
      <t>3</t>
    </r>
    <r>
      <rPr>
        <sz val="10"/>
        <color theme="1"/>
        <rFont val="Arial"/>
        <family val="2"/>
      </rPr>
      <t xml:space="preserve"> </t>
    </r>
  </si>
  <si>
    <t>Incinerator Bottom Ash (IBA) produced at EnviRecover is stockpiled at another facility operated by Severn Waste Services. This stockpile is processed by a third party on an annual basis to recover metals and produce aggregate.
Air Pollution Control residues (APCr) are collected by road tanker, loaded directly from the APCr silo. The APCr is processed by OCO Technologies Ltd to produce carbon-negative aggregates suitable for construction purposes.</t>
  </si>
  <si>
    <t>Community Liaison Group. The scheduling of this meeting was affected by the covid-19 pandemic.</t>
  </si>
  <si>
    <t>Community Liaison Group. This date is likely to be postponed if the current covid-19 lockdown continues.</t>
  </si>
  <si>
    <t>If you wish to be involved in the public liasion programme, please contact your local Parish Councillor</t>
  </si>
  <si>
    <t>Operational improvements made to the combustion control parameters have led to improved NOx control and reduced reagent consumption.</t>
  </si>
  <si>
    <t>An additional silencer has been installed in the stack. This silencer was designed to eliminate a low frequency nuisance tone which was affecting a small number of residential properties approximately 800 meters to the north east of the faility. The silencer was installed in October, and is working as designed. All residents have confirmed that the nuisance tone has been eliminated.</t>
  </si>
  <si>
    <t xml:space="preserve">EnviRecover Energy from Waste facility is situated on the Hartlebury Trading Estate, some 2 km south east of Hartlebury.
The main purpose of the facility is to burn non-hazardous municipal, commercial and industrial waste and to recover energy by producing steam. The steam is then used to power a steam turbo generator which produces electricity for export to the grid. Typical hourly electrical export averaged over the year is 17.7MWh.
There is also the capability for further heat export to local consumers, although there is currently no local demand for this outlet.
The plant is designed to process 230,000 tonnes of waste per annum during 8,760 hours of operation.
</t>
  </si>
  <si>
    <t>N/A</t>
  </si>
  <si>
    <t>Total waste received</t>
  </si>
  <si>
    <t>Other (non-conforming waste)</t>
  </si>
  <si>
    <t>Severn Waste Services Limited</t>
  </si>
  <si>
    <t>Periodic monitoring has been carried out to the frequency, standard and reference periods specified in EnviRecover's Environmental Permit.</t>
  </si>
  <si>
    <t>CEMs monitoring is carried out following the quality assurance procedures as stated in BS EN 14181.</t>
  </si>
  <si>
    <t xml:space="preserve">Ongoing communication with local residents in relation to a complaint originally reported in 2019 </t>
  </si>
  <si>
    <t>See section 7 for details of succesful noise reduction.</t>
  </si>
  <si>
    <t>Noise complaint (low frequency nuisance tone)</t>
  </si>
  <si>
    <t>The boiler recorded 8,055 operational hours in 2020 and the turbo generator was operational for 8,048 hours.
The remaining hours of the year were allocated to;
- the scheduled, annual maintenance shutdown to allow for internal inspections, tests and repairs.
- a series of shutdowns as part of the effort to resolve an historical noise complaint.
- a small number of unscheduled shutdowns related to either the facility's warranty programme or to minor operational disruptions.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</si>
</sst>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
    <numFmt numFmtId="166" formatCode="_-* #,##0.0_-;\-* #,##0.0_-;_-* &quot;-&quot;??_-;_-@_-"/>
    <numFmt numFmtId="167" formatCode="[$-F800]dddd\,\ mmmm\ dd\,\ yyyy"/>
    <numFmt numFmtId="168" formatCode="#,##0.0"/>
    <numFmt numFmtId="169" formatCode="0.0"/>
  </numFmts>
  <fonts count="3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2"/>
      <color theme="1"/>
      <name val="Arial"/>
      <family val="2"/>
    </font>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4"/>
      <color theme="1"/>
      <name val="Arial"/>
      <family val="2"/>
    </font>
    <font>
      <sz val="14"/>
      <color theme="1"/>
      <name val="Arial"/>
      <family val="2"/>
    </font>
    <font>
      <b/>
      <sz val="10"/>
      <color theme="1"/>
      <name val="Arial"/>
      <family val="2"/>
    </font>
    <font>
      <sz val="10"/>
      <color theme="1"/>
      <name val="Arial"/>
      <family val="2"/>
    </font>
    <font>
      <sz val="9"/>
      <color theme="1"/>
      <name val="Arial"/>
      <family val="2"/>
    </font>
    <font>
      <vertAlign val="superscript"/>
      <sz val="10"/>
      <color theme="1"/>
      <name val="Arial"/>
      <family val="2"/>
    </font>
    <font>
      <sz val="10"/>
      <color theme="0"/>
      <name val="Arial"/>
      <family val="2"/>
    </font>
    <font>
      <u/>
      <sz val="11"/>
      <color theme="1"/>
      <name val="Arial"/>
      <family val="2"/>
    </font>
    <font>
      <sz val="12"/>
      <color theme="0"/>
      <name val="Arial"/>
      <family val="2"/>
    </font>
    <font>
      <b/>
      <sz val="10"/>
      <name val="Arial"/>
      <family val="2"/>
    </font>
    <font>
      <b/>
      <sz val="11"/>
      <name val="Arial"/>
      <family val="2"/>
    </font>
    <font>
      <sz val="11"/>
      <color rgb="FFFF0000"/>
      <name val="Arial"/>
      <family val="2"/>
    </font>
    <font>
      <b/>
      <vertAlign val="superscript"/>
      <sz val="11"/>
      <color theme="1"/>
      <name val="Arial"/>
      <family val="2"/>
    </font>
    <font>
      <sz val="12"/>
      <color rgb="FFFF0000"/>
      <name val="Arial"/>
      <family val="2"/>
    </font>
    <font>
      <b/>
      <sz val="12"/>
      <color rgb="FF000000"/>
      <name val="Arial"/>
      <family val="2"/>
    </font>
    <font>
      <i/>
      <sz val="12"/>
      <color theme="1"/>
      <name val="Arial"/>
      <family val="2"/>
    </font>
    <font>
      <i/>
      <sz val="11"/>
      <color theme="1"/>
      <name val="Arial"/>
      <family val="2"/>
    </font>
    <font>
      <i/>
      <u/>
      <sz val="12"/>
      <color theme="1"/>
      <name val="Arial"/>
      <family val="2"/>
    </font>
    <font>
      <sz val="8"/>
      <name val="Calibri"/>
      <family val="2"/>
      <scheme val="minor"/>
    </font>
    <font>
      <i/>
      <u/>
      <sz val="11"/>
      <color theme="1"/>
      <name val="Arial"/>
      <family val="2"/>
    </font>
    <font>
      <b/>
      <u/>
      <sz val="11"/>
      <color theme="1"/>
      <name val="Arial"/>
      <family val="2"/>
    </font>
    <font>
      <b/>
      <i/>
      <u/>
      <sz val="11"/>
      <color theme="1"/>
      <name val="Arial"/>
      <family val="2"/>
    </font>
    <font>
      <b/>
      <u/>
      <sz val="12"/>
      <color theme="1"/>
      <name val="Arial"/>
      <family val="2"/>
    </font>
    <font>
      <b/>
      <i/>
      <u/>
      <sz val="12"/>
      <color theme="1"/>
      <name val="Arial"/>
      <family val="2"/>
    </font>
    <font>
      <sz val="9"/>
      <name val="Arial"/>
      <family val="2"/>
    </font>
    <font>
      <sz val="9"/>
      <color rgb="FF000000"/>
      <name val="Arial"/>
      <family val="2"/>
    </font>
    <font>
      <b/>
      <sz val="9"/>
      <color theme="1"/>
      <name val="Arial"/>
      <family val="2"/>
    </font>
    <font>
      <u/>
      <sz val="11"/>
      <color theme="1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bgColor indexed="64"/>
      </patternFill>
    </fill>
    <fill>
      <patternFill patternType="solid">
        <fgColor theme="0" tint="-4.9989318521683403E-2"/>
        <bgColor indexed="64"/>
      </patternFill>
    </fill>
    <fill>
      <patternFill patternType="solid">
        <fgColor rgb="FFD9D9D9"/>
        <bgColor indexed="64"/>
      </patternFill>
    </fill>
    <fill>
      <patternFill patternType="solid">
        <fgColor theme="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s>
  <cellStyleXfs count="4">
    <xf numFmtId="0" fontId="0" fillId="0" borderId="0"/>
    <xf numFmtId="43" fontId="5" fillId="0" borderId="0" applyFont="0" applyFill="0" applyBorder="0" applyAlignment="0" applyProtection="0"/>
    <xf numFmtId="9" fontId="5" fillId="0" borderId="0" applyFont="0" applyFill="0" applyBorder="0" applyAlignment="0" applyProtection="0"/>
    <xf numFmtId="0" fontId="37" fillId="0" borderId="0" applyNumberFormat="0" applyFill="0" applyBorder="0" applyAlignment="0" applyProtection="0"/>
  </cellStyleXfs>
  <cellXfs count="426">
    <xf numFmtId="0" fontId="0" fillId="0" borderId="0" xfId="0"/>
    <xf numFmtId="0" fontId="6" fillId="0" borderId="0" xfId="0" applyFont="1"/>
    <xf numFmtId="0" fontId="7" fillId="0" borderId="0" xfId="0" applyFont="1"/>
    <xf numFmtId="0" fontId="8" fillId="0" borderId="0" xfId="0" applyFont="1"/>
    <xf numFmtId="0" fontId="8" fillId="2" borderId="2" xfId="0" applyFont="1" applyFill="1" applyBorder="1" applyAlignment="1">
      <alignment horizontal="center"/>
    </xf>
    <xf numFmtId="0" fontId="9" fillId="0" borderId="2" xfId="0" applyFont="1" applyBorder="1" applyAlignment="1">
      <alignment horizontal="center"/>
    </xf>
    <xf numFmtId="0" fontId="9" fillId="0" borderId="2" xfId="0" applyFont="1" applyBorder="1"/>
    <xf numFmtId="0" fontId="10" fillId="0" borderId="0" xfId="0" applyFont="1"/>
    <xf numFmtId="0" fontId="11" fillId="0" borderId="0" xfId="0" applyFont="1"/>
    <xf numFmtId="0" fontId="7" fillId="2" borderId="0" xfId="0" applyFont="1" applyFill="1"/>
    <xf numFmtId="0" fontId="7" fillId="0" borderId="0" xfId="0" applyFont="1" applyAlignment="1">
      <alignment horizontal="left"/>
    </xf>
    <xf numFmtId="0" fontId="9" fillId="0" borderId="0" xfId="0" applyFont="1"/>
    <xf numFmtId="0" fontId="12" fillId="0" borderId="2" xfId="0" applyFont="1" applyBorder="1" applyAlignment="1">
      <alignment horizontal="center"/>
    </xf>
    <xf numFmtId="0" fontId="12" fillId="0" borderId="2" xfId="0" applyFont="1" applyBorder="1"/>
    <xf numFmtId="0" fontId="13" fillId="2" borderId="2" xfId="0" applyFont="1" applyFill="1" applyBorder="1" applyAlignment="1">
      <alignment horizontal="center"/>
    </xf>
    <xf numFmtId="0" fontId="13" fillId="2" borderId="2" xfId="0" applyFont="1" applyFill="1" applyBorder="1" applyAlignment="1">
      <alignment horizontal="left"/>
    </xf>
    <xf numFmtId="0" fontId="13" fillId="0" borderId="0" xfId="0" applyFont="1"/>
    <xf numFmtId="0" fontId="12" fillId="0" borderId="2" xfId="0" applyFont="1" applyBorder="1" applyAlignment="1">
      <alignment horizontal="center" vertical="top"/>
    </xf>
    <xf numFmtId="0" fontId="12" fillId="0" borderId="2" xfId="0" applyFont="1" applyBorder="1" applyAlignment="1">
      <alignment vertical="top"/>
    </xf>
    <xf numFmtId="0" fontId="13" fillId="2" borderId="2" xfId="0" applyFont="1" applyFill="1" applyBorder="1" applyAlignment="1">
      <alignment horizontal="center" vertical="top"/>
    </xf>
    <xf numFmtId="0" fontId="12" fillId="0" borderId="0" xfId="0" applyFont="1"/>
    <xf numFmtId="0" fontId="13" fillId="0" borderId="0" xfId="0" applyFont="1" applyAlignment="1">
      <alignment horizontal="center"/>
    </xf>
    <xf numFmtId="0" fontId="14" fillId="0" borderId="0" xfId="0" applyFont="1"/>
    <xf numFmtId="0" fontId="8" fillId="0" borderId="6" xfId="0" applyFont="1" applyBorder="1"/>
    <xf numFmtId="164" fontId="8" fillId="2" borderId="7" xfId="1" applyNumberFormat="1" applyFont="1" applyFill="1" applyBorder="1"/>
    <xf numFmtId="0" fontId="8" fillId="3" borderId="7" xfId="0" applyFont="1" applyFill="1" applyBorder="1" applyAlignment="1">
      <alignment vertical="center"/>
    </xf>
    <xf numFmtId="0" fontId="8" fillId="0" borderId="11" xfId="0" applyFont="1" applyBorder="1"/>
    <xf numFmtId="0" fontId="8" fillId="2" borderId="12" xfId="0" applyFont="1" applyFill="1" applyBorder="1" applyAlignment="1">
      <alignment horizontal="center" vertical="center"/>
    </xf>
    <xf numFmtId="0" fontId="8" fillId="0" borderId="12" xfId="0" applyFont="1" applyBorder="1"/>
    <xf numFmtId="0" fontId="8" fillId="2" borderId="12" xfId="0" applyFont="1" applyFill="1" applyBorder="1" applyAlignment="1">
      <alignment horizontal="center"/>
    </xf>
    <xf numFmtId="0" fontId="9" fillId="0" borderId="12" xfId="0" applyFont="1" applyBorder="1"/>
    <xf numFmtId="0" fontId="8" fillId="0" borderId="13" xfId="0" applyFont="1" applyBorder="1" applyAlignment="1">
      <alignment horizontal="center"/>
    </xf>
    <xf numFmtId="0" fontId="13" fillId="0" borderId="3" xfId="0" applyFont="1" applyBorder="1"/>
    <xf numFmtId="0" fontId="13" fillId="0" borderId="4" xfId="0" applyFont="1" applyBorder="1" applyAlignment="1">
      <alignment horizontal="center"/>
    </xf>
    <xf numFmtId="0" fontId="12" fillId="0" borderId="4"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vertical="center"/>
    </xf>
    <xf numFmtId="164" fontId="13" fillId="2" borderId="7" xfId="1" applyNumberFormat="1" applyFont="1" applyFill="1" applyBorder="1" applyAlignment="1">
      <alignment horizontal="center"/>
    </xf>
    <xf numFmtId="164" fontId="12" fillId="0" borderId="7" xfId="1" applyNumberFormat="1" applyFont="1" applyBorder="1" applyAlignment="1">
      <alignment horizontal="center"/>
    </xf>
    <xf numFmtId="165" fontId="13" fillId="0" borderId="10" xfId="2" applyNumberFormat="1" applyFont="1" applyBorder="1" applyAlignment="1">
      <alignment horizontal="center"/>
    </xf>
    <xf numFmtId="0" fontId="13" fillId="0" borderId="9" xfId="0" applyFont="1" applyBorder="1" applyAlignment="1">
      <alignment vertical="center"/>
    </xf>
    <xf numFmtId="164" fontId="13" fillId="2" borderId="0" xfId="1" applyNumberFormat="1" applyFont="1" applyFill="1" applyAlignment="1">
      <alignment horizontal="center"/>
    </xf>
    <xf numFmtId="164" fontId="12" fillId="0" borderId="0" xfId="1" applyNumberFormat="1" applyFont="1" applyAlignment="1">
      <alignment horizontal="center"/>
    </xf>
    <xf numFmtId="0" fontId="12" fillId="0" borderId="9" xfId="0" applyFont="1" applyBorder="1" applyAlignment="1">
      <alignment vertical="center"/>
    </xf>
    <xf numFmtId="164" fontId="13" fillId="2" borderId="12" xfId="1" applyNumberFormat="1" applyFont="1" applyFill="1" applyBorder="1" applyAlignment="1">
      <alignment horizontal="center"/>
    </xf>
    <xf numFmtId="164" fontId="12" fillId="0" borderId="12" xfId="1" applyNumberFormat="1" applyFont="1" applyBorder="1" applyAlignment="1">
      <alignment horizontal="center"/>
    </xf>
    <xf numFmtId="0" fontId="12" fillId="0" borderId="0" xfId="0" applyFont="1" applyAlignment="1">
      <alignment horizontal="center"/>
    </xf>
    <xf numFmtId="0" fontId="13" fillId="0" borderId="7" xfId="0" applyFont="1" applyBorder="1" applyAlignment="1">
      <alignment horizontal="center"/>
    </xf>
    <xf numFmtId="0" fontId="12" fillId="0" borderId="7" xfId="0" applyFont="1" applyBorder="1" applyAlignment="1">
      <alignment horizontal="center"/>
    </xf>
    <xf numFmtId="0" fontId="13" fillId="0" borderId="8" xfId="0" applyFont="1" applyBorder="1" applyAlignment="1">
      <alignment horizontal="center"/>
    </xf>
    <xf numFmtId="0" fontId="13" fillId="0" borderId="6" xfId="0" applyFont="1" applyBorder="1"/>
    <xf numFmtId="164" fontId="13" fillId="0" borderId="8" xfId="0" applyNumberFormat="1" applyFont="1" applyBorder="1" applyAlignment="1">
      <alignment horizontal="center"/>
    </xf>
    <xf numFmtId="0" fontId="13" fillId="0" borderId="9" xfId="0" applyFont="1" applyBorder="1"/>
    <xf numFmtId="164" fontId="13" fillId="0" borderId="10" xfId="0" applyNumberFormat="1" applyFont="1" applyBorder="1" applyAlignment="1">
      <alignment horizontal="center"/>
    </xf>
    <xf numFmtId="0" fontId="13" fillId="0" borderId="0" xfId="0" applyFont="1" applyAlignment="1">
      <alignment horizontal="center" vertical="center"/>
    </xf>
    <xf numFmtId="165" fontId="13" fillId="0" borderId="0" xfId="2" applyNumberFormat="1" applyFont="1" applyAlignment="1">
      <alignment horizontal="center" vertical="center"/>
    </xf>
    <xf numFmtId="0" fontId="13" fillId="0" borderId="11" xfId="0" applyFont="1" applyBorder="1"/>
    <xf numFmtId="0" fontId="13" fillId="0" borderId="12" xfId="0" applyFont="1" applyBorder="1"/>
    <xf numFmtId="0" fontId="13" fillId="0" borderId="6" xfId="0" applyFont="1" applyBorder="1" applyAlignment="1">
      <alignment horizontal="center" vertical="center"/>
    </xf>
    <xf numFmtId="0" fontId="13" fillId="0" borderId="8" xfId="0" quotePrefix="1" applyFont="1" applyBorder="1" applyAlignment="1">
      <alignment horizontal="center"/>
    </xf>
    <xf numFmtId="165" fontId="13" fillId="0" borderId="8" xfId="2" applyNumberFormat="1" applyFont="1" applyBorder="1" applyAlignment="1">
      <alignment horizontal="center"/>
    </xf>
    <xf numFmtId="0" fontId="13" fillId="2" borderId="11" xfId="0" applyFont="1" applyFill="1" applyBorder="1"/>
    <xf numFmtId="165" fontId="13" fillId="0" borderId="13" xfId="2" applyNumberFormat="1" applyFont="1" applyBorder="1" applyAlignment="1">
      <alignment horizontal="center"/>
    </xf>
    <xf numFmtId="0" fontId="13" fillId="0" borderId="3" xfId="0" applyFont="1" applyBorder="1" applyAlignment="1">
      <alignment horizontal="center" vertical="center"/>
    </xf>
    <xf numFmtId="43" fontId="13" fillId="0" borderId="10" xfId="0" applyNumberFormat="1" applyFont="1" applyBorder="1" applyAlignment="1">
      <alignment horizontal="center" vertical="center"/>
    </xf>
    <xf numFmtId="0" fontId="13" fillId="2" borderId="12" xfId="0" applyFont="1" applyFill="1" applyBorder="1" applyAlignment="1">
      <alignment horizontal="center" vertical="center"/>
    </xf>
    <xf numFmtId="0" fontId="13" fillId="0" borderId="6" xfId="0" applyFont="1" applyBorder="1" applyAlignment="1">
      <alignment horizontal="center"/>
    </xf>
    <xf numFmtId="10" fontId="13" fillId="0" borderId="10" xfId="2" applyNumberFormat="1" applyFont="1" applyBorder="1" applyAlignment="1">
      <alignment horizontal="center"/>
    </xf>
    <xf numFmtId="0" fontId="13" fillId="0" borderId="12" xfId="0" applyFont="1" applyBorder="1" applyAlignment="1">
      <alignment horizontal="center"/>
    </xf>
    <xf numFmtId="164" fontId="13" fillId="0" borderId="13" xfId="0" applyNumberFormat="1" applyFont="1" applyBorder="1" applyAlignment="1">
      <alignment horizontal="center"/>
    </xf>
    <xf numFmtId="0" fontId="6" fillId="0" borderId="0" xfId="0" applyFont="1" applyAlignment="1">
      <alignment horizontal="right"/>
    </xf>
    <xf numFmtId="0" fontId="6" fillId="0" borderId="0" xfId="0" applyFont="1" applyAlignment="1">
      <alignment vertical="center"/>
    </xf>
    <xf numFmtId="0" fontId="8" fillId="0" borderId="0" xfId="0" applyFont="1" applyAlignment="1">
      <alignment horizontal="center"/>
    </xf>
    <xf numFmtId="0" fontId="16" fillId="4"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vertical="center" wrapText="1"/>
    </xf>
    <xf numFmtId="0" fontId="13" fillId="0" borderId="2" xfId="0" applyFont="1" applyBorder="1" applyAlignment="1">
      <alignment vertical="center" wrapText="1"/>
    </xf>
    <xf numFmtId="0" fontId="13" fillId="0" borderId="0" xfId="0" applyFont="1" applyAlignment="1">
      <alignment vertical="center"/>
    </xf>
    <xf numFmtId="0" fontId="16" fillId="4" borderId="6" xfId="0" applyFont="1" applyFill="1" applyBorder="1" applyAlignment="1">
      <alignment vertical="center" wrapText="1"/>
    </xf>
    <xf numFmtId="0" fontId="16" fillId="4" borderId="8"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vertical="center" wrapText="1"/>
    </xf>
    <xf numFmtId="4" fontId="13" fillId="0" borderId="2" xfId="0" applyNumberFormat="1" applyFont="1" applyBorder="1" applyAlignment="1">
      <alignment horizontal="center" vertical="center" wrapText="1"/>
    </xf>
    <xf numFmtId="4" fontId="13" fillId="2" borderId="2" xfId="0" applyNumberFormat="1" applyFont="1" applyFill="1" applyBorder="1" applyAlignment="1">
      <alignment horizontal="center" vertical="center" wrapText="1"/>
    </xf>
    <xf numFmtId="0" fontId="8" fillId="0" borderId="0" xfId="0" applyFont="1" applyAlignment="1">
      <alignment horizontal="left" vertical="top" wrapText="1"/>
    </xf>
    <xf numFmtId="0" fontId="16" fillId="4" borderId="2" xfId="0" applyFont="1" applyFill="1" applyBorder="1" applyAlignment="1">
      <alignment vertical="center" wrapText="1"/>
    </xf>
    <xf numFmtId="0" fontId="7" fillId="2" borderId="2" xfId="0" applyFont="1" applyFill="1" applyBorder="1"/>
    <xf numFmtId="0" fontId="17" fillId="0" borderId="12" xfId="0" applyFont="1" applyBorder="1"/>
    <xf numFmtId="0" fontId="8" fillId="0" borderId="0" xfId="0" applyFont="1" applyAlignment="1">
      <alignment vertical="center"/>
    </xf>
    <xf numFmtId="0" fontId="12" fillId="0" borderId="2" xfId="0" applyFont="1" applyBorder="1" applyAlignment="1">
      <alignment horizontal="center" vertical="center" wrapText="1"/>
    </xf>
    <xf numFmtId="14" fontId="13" fillId="2" borderId="2" xfId="0" applyNumberFormat="1" applyFont="1" applyFill="1" applyBorder="1" applyAlignment="1">
      <alignment horizontal="left"/>
    </xf>
    <xf numFmtId="0" fontId="7" fillId="0" borderId="0" xfId="0" applyFont="1" applyAlignment="1">
      <alignment horizontal="left"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6" xfId="0" applyFont="1" applyBorder="1"/>
    <xf numFmtId="0" fontId="7" fillId="0" borderId="7" xfId="0" applyFont="1" applyBorder="1"/>
    <xf numFmtId="0" fontId="7" fillId="0" borderId="8" xfId="0" applyFont="1" applyBorder="1"/>
    <xf numFmtId="0" fontId="7" fillId="0" borderId="11" xfId="0" applyFont="1" applyBorder="1"/>
    <xf numFmtId="0" fontId="7" fillId="0" borderId="12" xfId="0" applyFont="1" applyBorder="1"/>
    <xf numFmtId="0" fontId="7" fillId="0" borderId="13" xfId="0" applyFont="1" applyBorder="1"/>
    <xf numFmtId="0" fontId="9" fillId="0" borderId="3" xfId="0" applyFont="1" applyBorder="1"/>
    <xf numFmtId="0" fontId="7" fillId="0" borderId="4" xfId="0" applyFont="1" applyBorder="1"/>
    <xf numFmtId="0" fontId="7" fillId="0" borderId="5" xfId="0" applyFont="1" applyBorder="1"/>
    <xf numFmtId="0" fontId="6" fillId="0" borderId="3" xfId="0" applyFont="1" applyBorder="1"/>
    <xf numFmtId="0" fontId="13" fillId="0" borderId="2" xfId="0" applyFont="1" applyBorder="1" applyAlignment="1">
      <alignment horizontal="center"/>
    </xf>
    <xf numFmtId="0" fontId="12" fillId="0" borderId="2" xfId="0" applyFont="1" applyBorder="1" applyAlignment="1">
      <alignment horizontal="center" vertical="center"/>
    </xf>
    <xf numFmtId="0" fontId="13"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8" fillId="0" borderId="0" xfId="0" applyFont="1"/>
    <xf numFmtId="9" fontId="13"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vertical="top"/>
    </xf>
    <xf numFmtId="0" fontId="9" fillId="0" borderId="2" xfId="0" applyFont="1" applyBorder="1" applyAlignment="1">
      <alignment horizontal="center" vertical="center"/>
    </xf>
    <xf numFmtId="0" fontId="8" fillId="0" borderId="2" xfId="0" applyFont="1" applyBorder="1"/>
    <xf numFmtId="0" fontId="21" fillId="0" borderId="2" xfId="0" applyFont="1" applyBorder="1" applyAlignment="1">
      <alignment horizontal="center"/>
    </xf>
    <xf numFmtId="0" fontId="8" fillId="5" borderId="2" xfId="0" applyFont="1" applyFill="1" applyBorder="1" applyAlignment="1">
      <alignment horizontal="center"/>
    </xf>
    <xf numFmtId="0" fontId="9" fillId="0" borderId="2" xfId="0" applyFont="1" applyBorder="1" applyAlignment="1">
      <alignment horizontal="left" vertical="center"/>
    </xf>
    <xf numFmtId="0" fontId="8" fillId="0" borderId="2" xfId="0" applyFont="1" applyBorder="1" applyAlignment="1">
      <alignment horizontal="left"/>
    </xf>
    <xf numFmtId="0" fontId="9" fillId="0" borderId="1" xfId="0" applyFont="1" applyBorder="1" applyAlignment="1">
      <alignment horizontal="center" vertical="center" wrapText="1"/>
    </xf>
    <xf numFmtId="0" fontId="9" fillId="0" borderId="0" xfId="0" applyFont="1" applyAlignment="1">
      <alignment vertical="center"/>
    </xf>
    <xf numFmtId="0" fontId="8" fillId="0" borderId="8" xfId="0" applyFont="1" applyBorder="1" applyAlignment="1">
      <alignment horizontal="left"/>
    </xf>
    <xf numFmtId="0" fontId="23" fillId="0" borderId="0" xfId="0" applyFont="1"/>
    <xf numFmtId="0" fontId="13" fillId="0" borderId="0" xfId="0" applyFont="1" applyBorder="1" applyAlignment="1">
      <alignment horizontal="center"/>
    </xf>
    <xf numFmtId="164" fontId="13" fillId="2" borderId="0" xfId="1" applyNumberFormat="1" applyFont="1" applyFill="1" applyBorder="1" applyAlignment="1">
      <alignment horizontal="center"/>
    </xf>
    <xf numFmtId="0" fontId="13" fillId="7" borderId="9" xfId="0" applyFont="1" applyFill="1" applyBorder="1" applyAlignment="1">
      <alignment vertical="center"/>
    </xf>
    <xf numFmtId="0" fontId="13" fillId="0" borderId="2" xfId="0" applyFont="1" applyBorder="1" applyAlignment="1">
      <alignment horizontal="center" vertical="center" wrapText="1"/>
    </xf>
    <xf numFmtId="0" fontId="8" fillId="0" borderId="0" xfId="0" applyFont="1" applyBorder="1"/>
    <xf numFmtId="0" fontId="8" fillId="0" borderId="9" xfId="0" applyFont="1" applyBorder="1"/>
    <xf numFmtId="0" fontId="25" fillId="0" borderId="0" xfId="0" applyFont="1"/>
    <xf numFmtId="0" fontId="26" fillId="0" borderId="0" xfId="0" applyFont="1"/>
    <xf numFmtId="0" fontId="27" fillId="0" borderId="0" xfId="0" applyFont="1"/>
    <xf numFmtId="0" fontId="13" fillId="0" borderId="2" xfId="0" applyFont="1" applyBorder="1" applyAlignment="1">
      <alignment horizontal="left" vertical="center" wrapText="1"/>
    </xf>
    <xf numFmtId="0" fontId="13" fillId="5" borderId="2" xfId="0" applyFont="1" applyFill="1" applyBorder="1" applyAlignment="1">
      <alignment horizontal="center" vertical="center" wrapText="1"/>
    </xf>
    <xf numFmtId="0" fontId="9" fillId="0" borderId="0" xfId="0" applyFont="1" applyAlignment="1">
      <alignment horizontal="center"/>
    </xf>
    <xf numFmtId="0" fontId="29" fillId="0" borderId="0" xfId="0" applyFont="1"/>
    <xf numFmtId="0" fontId="30" fillId="0" borderId="0" xfId="0" applyFont="1"/>
    <xf numFmtId="0" fontId="31" fillId="0" borderId="0" xfId="0" applyFont="1"/>
    <xf numFmtId="0" fontId="26" fillId="0" borderId="0" xfId="0" applyFont="1" applyAlignment="1">
      <alignment horizontal="right"/>
    </xf>
    <xf numFmtId="0" fontId="32" fillId="0" borderId="0" xfId="0" applyFont="1"/>
    <xf numFmtId="0" fontId="7" fillId="0" borderId="0" xfId="0" applyFont="1" applyAlignment="1">
      <alignment vertical="top" wrapText="1"/>
    </xf>
    <xf numFmtId="0" fontId="33" fillId="0" borderId="0" xfId="0" applyFont="1"/>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4" fillId="0" borderId="0" xfId="0" applyFont="1"/>
    <xf numFmtId="17" fontId="7" fillId="0" borderId="0" xfId="0" applyNumberFormat="1" applyFont="1"/>
    <xf numFmtId="0" fontId="3" fillId="0" borderId="9" xfId="0" applyFont="1" applyBorder="1"/>
    <xf numFmtId="43" fontId="13" fillId="5" borderId="10" xfId="0" applyNumberFormat="1" applyFont="1" applyFill="1" applyBorder="1" applyAlignment="1">
      <alignment horizontal="center" vertical="center"/>
    </xf>
    <xf numFmtId="43" fontId="13" fillId="5" borderId="13" xfId="0" applyNumberFormat="1" applyFont="1" applyFill="1" applyBorder="1" applyAlignment="1">
      <alignment horizontal="center" vertical="center"/>
    </xf>
    <xf numFmtId="0" fontId="3" fillId="0" borderId="11" xfId="0" applyFont="1" applyBorder="1" applyAlignment="1">
      <alignment vertical="center"/>
    </xf>
    <xf numFmtId="0" fontId="3" fillId="0" borderId="0" xfId="0" applyFont="1" applyAlignment="1">
      <alignment horizontal="center"/>
    </xf>
    <xf numFmtId="0" fontId="3" fillId="0" borderId="9" xfId="0" applyFont="1" applyBorder="1" applyAlignment="1">
      <alignment vertical="center"/>
    </xf>
    <xf numFmtId="0" fontId="14" fillId="0" borderId="0" xfId="0" applyFont="1" applyAlignment="1">
      <alignment horizontal="center"/>
    </xf>
    <xf numFmtId="0" fontId="2" fillId="0" borderId="9" xfId="0" applyFont="1" applyBorder="1"/>
    <xf numFmtId="165" fontId="12" fillId="0" borderId="10" xfId="2" applyNumberFormat="1" applyFont="1" applyBorder="1" applyAlignment="1">
      <alignment horizontal="center"/>
    </xf>
    <xf numFmtId="0" fontId="14" fillId="5" borderId="0" xfId="0" applyFont="1" applyFill="1" applyAlignment="1">
      <alignment horizontal="center"/>
    </xf>
    <xf numFmtId="165" fontId="2" fillId="0" borderId="10" xfId="2" quotePrefix="1" applyNumberFormat="1" applyFont="1" applyBorder="1" applyAlignment="1">
      <alignment horizontal="center"/>
    </xf>
    <xf numFmtId="0" fontId="1" fillId="2" borderId="9" xfId="0" applyFont="1" applyFill="1" applyBorder="1"/>
    <xf numFmtId="165" fontId="1" fillId="0" borderId="10" xfId="2" applyNumberFormat="1" applyFont="1" applyBorder="1" applyAlignment="1">
      <alignment horizontal="center"/>
    </xf>
    <xf numFmtId="164" fontId="7" fillId="0" borderId="0" xfId="0" applyNumberFormat="1" applyFont="1"/>
    <xf numFmtId="0" fontId="13" fillId="5"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2" fontId="13" fillId="5" borderId="1" xfId="0" applyNumberFormat="1" applyFont="1" applyFill="1" applyBorder="1" applyAlignment="1">
      <alignment horizontal="center" vertical="center" wrapText="1"/>
    </xf>
    <xf numFmtId="0" fontId="21" fillId="0" borderId="2" xfId="0" applyFont="1" applyFill="1" applyBorder="1" applyAlignment="1">
      <alignment horizontal="center"/>
    </xf>
    <xf numFmtId="0" fontId="13" fillId="5" borderId="2" xfId="0" applyFont="1" applyFill="1" applyBorder="1" applyAlignment="1">
      <alignment horizontal="center" vertical="center" wrapText="1"/>
    </xf>
    <xf numFmtId="1" fontId="8" fillId="5" borderId="2" xfId="0" applyNumberFormat="1" applyFont="1" applyFill="1" applyBorder="1" applyAlignment="1">
      <alignment horizontal="center"/>
    </xf>
    <xf numFmtId="14" fontId="8" fillId="0" borderId="0" xfId="0" applyNumberFormat="1" applyFont="1" applyAlignment="1">
      <alignment horizontal="center"/>
    </xf>
    <xf numFmtId="14" fontId="7" fillId="0" borderId="0" xfId="0" applyNumberFormat="1" applyFont="1"/>
    <xf numFmtId="0" fontId="25" fillId="0" borderId="0" xfId="0" applyFont="1" applyAlignment="1">
      <alignment horizontal="left" wrapText="1"/>
    </xf>
    <xf numFmtId="0" fontId="10" fillId="2" borderId="0" xfId="0" applyFont="1" applyFill="1" applyAlignment="1">
      <alignment horizontal="center"/>
    </xf>
    <xf numFmtId="0" fontId="18" fillId="0" borderId="0" xfId="0" applyFont="1" applyFill="1" applyAlignment="1">
      <alignment horizontal="center" vertical="center"/>
    </xf>
    <xf numFmtId="0" fontId="7" fillId="2" borderId="0" xfId="0" applyFont="1" applyFill="1" applyAlignment="1">
      <alignment horizontal="center" vertical="center"/>
    </xf>
    <xf numFmtId="0" fontId="4" fillId="2" borderId="0" xfId="0" applyFont="1" applyFill="1" applyAlignment="1">
      <alignment horizontal="center"/>
    </xf>
    <xf numFmtId="0" fontId="7" fillId="2" borderId="0" xfId="0" applyFont="1" applyFill="1" applyAlignment="1">
      <alignment horizontal="center"/>
    </xf>
    <xf numFmtId="14" fontId="7" fillId="2" borderId="0" xfId="0" applyNumberFormat="1" applyFont="1" applyFill="1" applyAlignment="1">
      <alignment horizontal="center"/>
    </xf>
    <xf numFmtId="0" fontId="37" fillId="2" borderId="0" xfId="3" applyFill="1" applyAlignment="1">
      <alignment horizontal="center"/>
    </xf>
    <xf numFmtId="0" fontId="4" fillId="2" borderId="0" xfId="0" applyFont="1" applyFill="1" applyAlignment="1">
      <alignment horizontal="left"/>
    </xf>
    <xf numFmtId="0" fontId="7" fillId="2" borderId="0" xfId="0" applyFont="1" applyFill="1" applyAlignment="1">
      <alignment horizontal="left"/>
    </xf>
    <xf numFmtId="0" fontId="0" fillId="0" borderId="0" xfId="0" applyAlignment="1">
      <alignment horizontal="left"/>
    </xf>
    <xf numFmtId="0" fontId="8" fillId="3" borderId="2" xfId="0" applyFont="1" applyFill="1" applyBorder="1" applyAlignment="1">
      <alignment horizontal="left"/>
    </xf>
    <xf numFmtId="0" fontId="9" fillId="0" borderId="2" xfId="0" applyFont="1" applyBorder="1" applyAlignment="1">
      <alignment horizontal="left"/>
    </xf>
    <xf numFmtId="0" fontId="13" fillId="2" borderId="2" xfId="0" applyFont="1" applyFill="1" applyBorder="1" applyAlignment="1">
      <alignment horizontal="left" vertical="top"/>
    </xf>
    <xf numFmtId="0" fontId="8" fillId="3" borderId="3" xfId="0" applyFont="1" applyFill="1" applyBorder="1" applyAlignment="1">
      <alignment horizontal="left"/>
    </xf>
    <xf numFmtId="0" fontId="8" fillId="3" borderId="4" xfId="0" applyFont="1" applyFill="1" applyBorder="1" applyAlignment="1">
      <alignment horizontal="left"/>
    </xf>
    <xf numFmtId="0" fontId="8" fillId="3" borderId="5" xfId="0" applyFont="1" applyFill="1" applyBorder="1" applyAlignment="1">
      <alignment horizontal="left"/>
    </xf>
    <xf numFmtId="0" fontId="8" fillId="2" borderId="2" xfId="0" applyFont="1" applyFill="1" applyBorder="1" applyAlignment="1">
      <alignment horizontal="left"/>
    </xf>
    <xf numFmtId="0" fontId="12" fillId="0" borderId="2" xfId="0" applyFont="1" applyBorder="1" applyAlignment="1">
      <alignment horizontal="left"/>
    </xf>
    <xf numFmtId="0" fontId="13" fillId="2" borderId="2" xfId="0" applyFont="1" applyFill="1" applyBorder="1" applyAlignment="1">
      <alignment horizontal="left"/>
    </xf>
    <xf numFmtId="0" fontId="12" fillId="0" borderId="2" xfId="0" applyFont="1" applyBorder="1" applyAlignment="1">
      <alignment horizontal="left" vertical="top"/>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0" xfId="0" applyFont="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0" fontId="13" fillId="0" borderId="13" xfId="0" applyFont="1" applyBorder="1" applyAlignment="1">
      <alignment horizontal="left" vertical="top" wrapText="1"/>
    </xf>
    <xf numFmtId="49" fontId="1" fillId="2" borderId="6" xfId="0" applyNumberFormat="1" applyFont="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0" xfId="0" applyFont="1" applyFill="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7" fillId="0" borderId="0" xfId="0" applyFont="1" applyAlignment="1">
      <alignment horizontal="left" vertical="top" wrapText="1"/>
    </xf>
    <xf numFmtId="164" fontId="8" fillId="2" borderId="7" xfId="1" applyNumberFormat="1" applyFont="1" applyFill="1" applyBorder="1"/>
    <xf numFmtId="0" fontId="13" fillId="0" borderId="7" xfId="0" applyFont="1" applyBorder="1" applyAlignment="1">
      <alignment horizontal="center" vertical="center" textRotation="90"/>
    </xf>
    <xf numFmtId="0" fontId="13" fillId="0" borderId="0" xfId="0" applyFont="1" applyAlignment="1">
      <alignment horizontal="center" vertical="center" textRotation="90"/>
    </xf>
    <xf numFmtId="0" fontId="13" fillId="0" borderId="12" xfId="0" applyFont="1" applyBorder="1" applyAlignment="1">
      <alignment horizontal="center" vertical="center" textRotation="90"/>
    </xf>
    <xf numFmtId="0" fontId="3" fillId="0" borderId="0" xfId="0" applyFont="1" applyAlignment="1">
      <alignment horizontal="center" textRotation="90"/>
    </xf>
    <xf numFmtId="0" fontId="13" fillId="0" borderId="0" xfId="0" applyFont="1" applyAlignment="1">
      <alignment horizontal="center" textRotation="90"/>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14" fillId="0" borderId="0" xfId="0" applyFont="1" applyAlignment="1">
      <alignment horizontal="left" wrapText="1"/>
    </xf>
    <xf numFmtId="0" fontId="14" fillId="0" borderId="0" xfId="0" applyFont="1" applyAlignment="1">
      <alignment horizontal="left" vertical="top" wrapText="1"/>
    </xf>
    <xf numFmtId="43" fontId="13" fillId="2" borderId="12" xfId="1" applyFont="1" applyFill="1" applyBorder="1" applyAlignment="1">
      <alignment horizontal="center"/>
    </xf>
    <xf numFmtId="166" fontId="1" fillId="2" borderId="12" xfId="0" applyNumberFormat="1" applyFont="1" applyFill="1" applyBorder="1" applyAlignment="1">
      <alignment horizontal="center"/>
    </xf>
    <xf numFmtId="166" fontId="13" fillId="2" borderId="13" xfId="0" applyNumberFormat="1" applyFont="1" applyFill="1" applyBorder="1" applyAlignment="1">
      <alignment horizontal="center"/>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9" xfId="0" applyFont="1" applyFill="1" applyBorder="1" applyAlignment="1">
      <alignment horizontal="left" vertical="top"/>
    </xf>
    <xf numFmtId="0" fontId="1" fillId="2" borderId="0" xfId="0" applyFont="1" applyFill="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1" fillId="2" borderId="13" xfId="0" applyFont="1" applyFill="1" applyBorder="1" applyAlignment="1">
      <alignment horizontal="left" vertical="top"/>
    </xf>
    <xf numFmtId="0" fontId="13" fillId="0" borderId="2" xfId="0" applyFont="1" applyBorder="1" applyAlignment="1">
      <alignment horizontal="left" vertical="center" wrapText="1"/>
    </xf>
    <xf numFmtId="0" fontId="13" fillId="2" borderId="2" xfId="0" applyFont="1" applyFill="1" applyBorder="1" applyAlignment="1">
      <alignment horizontal="center" vertical="center" wrapText="1"/>
    </xf>
    <xf numFmtId="168" fontId="13" fillId="2" borderId="1" xfId="0" applyNumberFormat="1" applyFont="1" applyFill="1" applyBorder="1" applyAlignment="1">
      <alignment horizontal="center" vertical="center" wrapText="1"/>
    </xf>
    <xf numFmtId="165" fontId="13" fillId="0" borderId="1" xfId="2" applyNumberFormat="1"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left" vertical="top"/>
    </xf>
    <xf numFmtId="167" fontId="8" fillId="2" borderId="0" xfId="0" applyNumberFormat="1" applyFont="1" applyFill="1" applyAlignment="1">
      <alignment horizontal="center" vertical="top"/>
    </xf>
    <xf numFmtId="0" fontId="16" fillId="4" borderId="2" xfId="0" applyFont="1" applyFill="1" applyBorder="1" applyAlignment="1">
      <alignment horizontal="center" vertical="center" wrapText="1"/>
    </xf>
    <xf numFmtId="0" fontId="13" fillId="2" borderId="2"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vertical="center" wrapText="1"/>
    </xf>
    <xf numFmtId="0" fontId="13" fillId="0" borderId="1" xfId="0" applyFont="1" applyBorder="1" applyAlignment="1">
      <alignment vertical="center" wrapText="1"/>
    </xf>
    <xf numFmtId="168" fontId="13" fillId="0" borderId="1" xfId="0" applyNumberFormat="1" applyFont="1" applyBorder="1" applyAlignment="1">
      <alignment horizontal="center" vertical="center" wrapText="1"/>
    </xf>
    <xf numFmtId="0" fontId="13" fillId="2" borderId="2" xfId="0" applyFont="1" applyFill="1" applyBorder="1" applyAlignment="1">
      <alignment vertical="center" wrapText="1"/>
    </xf>
    <xf numFmtId="0" fontId="13" fillId="0" borderId="2" xfId="0" applyFont="1" applyBorder="1" applyAlignment="1">
      <alignment vertical="center" wrapText="1"/>
    </xf>
    <xf numFmtId="0" fontId="16" fillId="4" borderId="9" xfId="0" applyFont="1" applyFill="1" applyBorder="1" applyAlignment="1">
      <alignment horizontal="center" vertical="center" wrapText="1"/>
    </xf>
    <xf numFmtId="0" fontId="16" fillId="4" borderId="0" xfId="0" applyFont="1" applyFill="1" applyAlignment="1">
      <alignment horizontal="center" vertical="center" wrapText="1"/>
    </xf>
    <xf numFmtId="0" fontId="16" fillId="4" borderId="10"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3" xfId="0" applyFont="1" applyBorder="1" applyAlignment="1">
      <alignment horizontal="center" vertical="center" wrapText="1"/>
    </xf>
    <xf numFmtId="4" fontId="13" fillId="0" borderId="3"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0" fontId="12" fillId="0" borderId="2" xfId="0" applyFont="1" applyBorder="1" applyAlignment="1">
      <alignment vertical="center" wrapText="1"/>
    </xf>
    <xf numFmtId="168" fontId="12" fillId="0" borderId="2" xfId="0" applyNumberFormat="1" applyFont="1" applyBorder="1" applyAlignment="1">
      <alignment horizontal="center" vertical="center" wrapText="1"/>
    </xf>
    <xf numFmtId="165" fontId="13" fillId="0" borderId="2" xfId="2" applyNumberFormat="1" applyFont="1" applyBorder="1" applyAlignment="1">
      <alignment horizontal="center" vertical="center" wrapText="1"/>
    </xf>
    <xf numFmtId="0" fontId="9" fillId="0" borderId="2" xfId="0" applyFont="1" applyBorder="1" applyAlignment="1">
      <alignment horizontal="left" vertical="top" wrapText="1"/>
    </xf>
    <xf numFmtId="0" fontId="8" fillId="2" borderId="2" xfId="0" applyFont="1" applyFill="1" applyBorder="1" applyAlignment="1">
      <alignment horizontal="left" vertical="top"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3" fillId="2" borderId="5" xfId="0" applyFont="1" applyFill="1" applyBorder="1" applyAlignment="1">
      <alignment horizontal="center" vertical="center" wrapText="1"/>
    </xf>
    <xf numFmtId="4" fontId="13" fillId="2" borderId="3" xfId="0" applyNumberFormat="1" applyFont="1" applyFill="1" applyBorder="1" applyAlignment="1">
      <alignment horizontal="center" vertical="center" wrapText="1"/>
    </xf>
    <xf numFmtId="4" fontId="13" fillId="2" borderId="5" xfId="0" applyNumberFormat="1" applyFont="1" applyFill="1" applyBorder="1" applyAlignment="1">
      <alignment horizontal="center" vertical="center" wrapText="1"/>
    </xf>
    <xf numFmtId="0" fontId="16" fillId="4" borderId="2" xfId="0" applyFont="1" applyFill="1" applyBorder="1" applyAlignment="1">
      <alignment horizontal="left" vertical="center" wrapText="1"/>
    </xf>
    <xf numFmtId="0" fontId="8" fillId="0" borderId="0" xfId="0" applyFont="1" applyAlignment="1">
      <alignment horizontal="center" vertical="top"/>
    </xf>
    <xf numFmtId="167" fontId="8" fillId="0" borderId="0" xfId="0" applyNumberFormat="1" applyFont="1" applyAlignment="1">
      <alignment horizontal="center" vertical="top"/>
    </xf>
    <xf numFmtId="3" fontId="13"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xf>
    <xf numFmtId="0" fontId="13" fillId="0" borderId="2" xfId="0" applyFont="1" applyBorder="1" applyAlignment="1">
      <alignment horizontal="center" vertical="center" wrapText="1"/>
    </xf>
    <xf numFmtId="0" fontId="13" fillId="5" borderId="2" xfId="0" applyFont="1" applyFill="1" applyBorder="1" applyAlignment="1">
      <alignment horizontal="center" vertical="center" wrapText="1"/>
    </xf>
    <xf numFmtId="0" fontId="1" fillId="0" borderId="2" xfId="0" applyFont="1" applyBorder="1" applyAlignment="1">
      <alignment horizontal="center" vertical="center"/>
    </xf>
    <xf numFmtId="0" fontId="13" fillId="0" borderId="2" xfId="0" applyFont="1" applyBorder="1" applyAlignment="1">
      <alignment horizontal="center" vertical="center"/>
    </xf>
    <xf numFmtId="0" fontId="13" fillId="2" borderId="2" xfId="0" applyFont="1" applyFill="1" applyBorder="1" applyAlignment="1">
      <alignment horizontal="left" vertical="top" wrapText="1"/>
    </xf>
    <xf numFmtId="0" fontId="1" fillId="2" borderId="1" xfId="0" applyFont="1" applyFill="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1" fillId="2" borderId="6"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4" fillId="0" borderId="0" xfId="0" applyFont="1" applyAlignment="1">
      <alignment horizontal="left" vertical="top" wrapText="1"/>
    </xf>
    <xf numFmtId="0" fontId="9" fillId="0" borderId="2" xfId="0" applyFont="1" applyBorder="1" applyAlignment="1">
      <alignment horizontal="left" vertical="center" wrapText="1"/>
    </xf>
    <xf numFmtId="9" fontId="1" fillId="2" borderId="2" xfId="0" applyNumberFormat="1" applyFont="1" applyFill="1" applyBorder="1" applyAlignment="1">
      <alignment horizontal="center" vertical="center"/>
    </xf>
    <xf numFmtId="0" fontId="13" fillId="2" borderId="2" xfId="0" applyFont="1" applyFill="1" applyBorder="1" applyAlignment="1">
      <alignment horizontal="center" vertical="center"/>
    </xf>
    <xf numFmtId="9" fontId="13" fillId="2" borderId="2" xfId="0" applyNumberFormat="1" applyFont="1" applyFill="1" applyBorder="1" applyAlignment="1">
      <alignment horizontal="center" vertical="center"/>
    </xf>
    <xf numFmtId="0" fontId="8" fillId="7" borderId="3" xfId="0" applyFont="1" applyFill="1" applyBorder="1" applyAlignment="1">
      <alignment horizontal="center"/>
    </xf>
    <xf numFmtId="0" fontId="8" fillId="7" borderId="5" xfId="0" applyFont="1" applyFill="1" applyBorder="1" applyAlignment="1">
      <alignment horizontal="center"/>
    </xf>
    <xf numFmtId="0" fontId="12" fillId="0" borderId="2" xfId="0" applyFont="1" applyBorder="1" applyAlignment="1">
      <alignment horizontal="center" vertical="center" wrapText="1"/>
    </xf>
    <xf numFmtId="0" fontId="12" fillId="0" borderId="7" xfId="0" applyFont="1" applyBorder="1" applyAlignment="1">
      <alignment horizontal="center" wrapText="1"/>
    </xf>
    <xf numFmtId="0" fontId="1" fillId="2" borderId="2" xfId="0" applyFont="1" applyFill="1" applyBorder="1" applyAlignment="1">
      <alignment horizontal="center" vertical="center" wrapText="1"/>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4"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1" fillId="2" borderId="2" xfId="0" applyFont="1" applyFill="1" applyBorder="1" applyAlignment="1">
      <alignment horizontal="left"/>
    </xf>
    <xf numFmtId="0" fontId="13" fillId="2" borderId="3" xfId="0" applyFont="1" applyFill="1" applyBorder="1" applyAlignment="1">
      <alignment horizontal="left"/>
    </xf>
    <xf numFmtId="0" fontId="13" fillId="2" borderId="4" xfId="0" applyFont="1" applyFill="1" applyBorder="1" applyAlignment="1">
      <alignment horizontal="left"/>
    </xf>
    <xf numFmtId="0" fontId="13" fillId="2" borderId="5" xfId="0" applyFont="1" applyFill="1" applyBorder="1" applyAlignment="1">
      <alignment horizontal="left"/>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0"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 fillId="2" borderId="0" xfId="0" applyFont="1" applyFill="1"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1" fillId="2" borderId="6" xfId="0" applyFont="1" applyFill="1" applyBorder="1" applyAlignment="1">
      <alignment horizontal="left" vertical="top"/>
    </xf>
    <xf numFmtId="0" fontId="13" fillId="2" borderId="7" xfId="0" applyFont="1" applyFill="1" applyBorder="1" applyAlignment="1">
      <alignment horizontal="left" vertical="top"/>
    </xf>
    <xf numFmtId="0" fontId="13" fillId="2" borderId="8" xfId="0" applyFont="1" applyFill="1" applyBorder="1" applyAlignment="1">
      <alignment horizontal="left" vertical="top"/>
    </xf>
    <xf numFmtId="0" fontId="13" fillId="2" borderId="9" xfId="0" applyFont="1" applyFill="1" applyBorder="1" applyAlignment="1">
      <alignment horizontal="left" vertical="top"/>
    </xf>
    <xf numFmtId="0" fontId="13" fillId="2" borderId="0" xfId="0" applyFont="1" applyFill="1" applyBorder="1" applyAlignment="1">
      <alignment horizontal="left" vertical="top"/>
    </xf>
    <xf numFmtId="0" fontId="13" fillId="2" borderId="10" xfId="0" applyFont="1" applyFill="1" applyBorder="1" applyAlignment="1">
      <alignment horizontal="left" vertical="top"/>
    </xf>
    <xf numFmtId="0" fontId="13" fillId="2" borderId="11" xfId="0" applyFont="1" applyFill="1" applyBorder="1" applyAlignment="1">
      <alignment horizontal="left" vertical="top"/>
    </xf>
    <xf numFmtId="0" fontId="13" fillId="2" borderId="12" xfId="0" applyFont="1" applyFill="1" applyBorder="1" applyAlignment="1">
      <alignment horizontal="left" vertical="top"/>
    </xf>
    <xf numFmtId="0" fontId="13" fillId="2" borderId="13" xfId="0" applyFont="1" applyFill="1" applyBorder="1" applyAlignment="1">
      <alignment horizontal="left" vertical="top"/>
    </xf>
    <xf numFmtId="14" fontId="1" fillId="2" borderId="6" xfId="0" applyNumberFormat="1" applyFont="1" applyFill="1" applyBorder="1" applyAlignment="1">
      <alignment horizontal="left" vertical="top"/>
    </xf>
    <xf numFmtId="0" fontId="13" fillId="2" borderId="6" xfId="0" applyFont="1" applyFill="1" applyBorder="1" applyAlignment="1">
      <alignment horizontal="left" vertical="top"/>
    </xf>
    <xf numFmtId="0" fontId="13" fillId="2" borderId="8" xfId="0" applyFont="1" applyFill="1" applyBorder="1" applyAlignment="1">
      <alignment horizontal="left" vertical="top" wrapText="1"/>
    </xf>
    <xf numFmtId="0" fontId="13" fillId="2" borderId="11" xfId="0" applyFont="1" applyFill="1" applyBorder="1" applyAlignment="1">
      <alignment horizontal="left" vertical="top" wrapText="1"/>
    </xf>
    <xf numFmtId="0" fontId="13" fillId="2" borderId="13" xfId="0" applyFont="1" applyFill="1" applyBorder="1" applyAlignment="1">
      <alignment horizontal="left" vertical="top" wrapText="1"/>
    </xf>
    <xf numFmtId="0" fontId="20" fillId="0" borderId="2" xfId="0" applyFont="1" applyBorder="1" applyAlignment="1">
      <alignment horizontal="left" vertical="center" wrapText="1"/>
    </xf>
    <xf numFmtId="0" fontId="8" fillId="2" borderId="2" xfId="0" applyFont="1" applyFill="1" applyBorder="1" applyAlignment="1">
      <alignment horizontal="left" vertical="top"/>
    </xf>
    <xf numFmtId="0" fontId="12"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169" fontId="13" fillId="5" borderId="2" xfId="0" applyNumberFormat="1" applyFont="1" applyFill="1" applyBorder="1" applyAlignment="1">
      <alignment horizontal="center" vertical="center" wrapText="1"/>
    </xf>
    <xf numFmtId="0" fontId="13" fillId="6" borderId="16"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13" fillId="2" borderId="12" xfId="0" applyFont="1" applyFill="1" applyBorder="1" applyAlignment="1">
      <alignment horizontal="lef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3" fillId="5" borderId="6"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26" fillId="0" borderId="0" xfId="0" applyFont="1" applyAlignment="1">
      <alignment horizontal="left" vertical="top" wrapText="1"/>
    </xf>
    <xf numFmtId="0" fontId="12" fillId="0" borderId="6"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6" xfId="0" applyFont="1" applyBorder="1" applyAlignment="1">
      <alignment horizontal="right" vertical="top" wrapText="1"/>
    </xf>
    <xf numFmtId="0" fontId="14" fillId="0" borderId="7" xfId="0" applyFont="1" applyBorder="1" applyAlignment="1">
      <alignment horizontal="right" vertical="top" wrapText="1"/>
    </xf>
    <xf numFmtId="0" fontId="14" fillId="0" borderId="8" xfId="0" applyFont="1" applyBorder="1" applyAlignment="1">
      <alignment horizontal="right" vertical="top" wrapText="1"/>
    </xf>
    <xf numFmtId="0" fontId="12" fillId="0" borderId="2" xfId="0" applyFont="1" applyBorder="1" applyAlignment="1">
      <alignment horizontal="left" vertical="center" wrapText="1"/>
    </xf>
    <xf numFmtId="0" fontId="12" fillId="0" borderId="1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0" xfId="0" applyFont="1" applyAlignment="1">
      <alignment horizontal="left" wrapText="1"/>
    </xf>
    <xf numFmtId="0" fontId="8" fillId="0" borderId="2" xfId="0" applyFont="1" applyBorder="1" applyAlignment="1">
      <alignment horizontal="center" vertical="center"/>
    </xf>
    <xf numFmtId="0" fontId="9" fillId="0" borderId="12" xfId="0" applyFont="1" applyBorder="1" applyAlignment="1">
      <alignment horizontal="center"/>
    </xf>
    <xf numFmtId="0" fontId="9" fillId="0" borderId="2" xfId="0" applyFont="1" applyBorder="1" applyAlignment="1">
      <alignment horizontal="center"/>
    </xf>
    <xf numFmtId="0" fontId="8" fillId="2" borderId="6" xfId="0" applyFont="1" applyFill="1" applyBorder="1" applyAlignment="1">
      <alignment horizontal="left" vertical="top"/>
    </xf>
    <xf numFmtId="0" fontId="8" fillId="2" borderId="7" xfId="0" applyFont="1" applyFill="1" applyBorder="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0" xfId="0" applyFont="1" applyFill="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2" xfId="0" applyFont="1" applyFill="1" applyBorder="1" applyAlignment="1">
      <alignment horizontal="left" vertical="top"/>
    </xf>
    <xf numFmtId="0" fontId="8" fillId="2" borderId="13" xfId="0" applyFont="1" applyFill="1" applyBorder="1" applyAlignment="1">
      <alignment horizontal="left"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8"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0" xfId="0" applyFont="1" applyFill="1" applyAlignment="1">
      <alignment horizontal="left" vertical="top" wrapText="1"/>
    </xf>
    <xf numFmtId="0" fontId="8" fillId="2" borderId="10"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HCl!$B$6</c:f>
              <c:strCache>
                <c:ptCount val="1"/>
                <c:pt idx="0">
                  <c:v>1/2 hourly HCl ELV</c:v>
                </c:pt>
              </c:strCache>
            </c:strRef>
          </c:tx>
          <c:spPr>
            <a:ln>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HCl!$B$7:$B$18</c:f>
              <c:numCache>
                <c:formatCode>General</c:formatCode>
                <c:ptCount val="12"/>
                <c:pt idx="0">
                  <c:v>60</c:v>
                </c:pt>
                <c:pt idx="1">
                  <c:v>60</c:v>
                </c:pt>
                <c:pt idx="2">
                  <c:v>60</c:v>
                </c:pt>
                <c:pt idx="3">
                  <c:v>60</c:v>
                </c:pt>
                <c:pt idx="4">
                  <c:v>60</c:v>
                </c:pt>
                <c:pt idx="5">
                  <c:v>60</c:v>
                </c:pt>
                <c:pt idx="6">
                  <c:v>60</c:v>
                </c:pt>
                <c:pt idx="7">
                  <c:v>60</c:v>
                </c:pt>
                <c:pt idx="8">
                  <c:v>60</c:v>
                </c:pt>
                <c:pt idx="9">
                  <c:v>60</c:v>
                </c:pt>
                <c:pt idx="10">
                  <c:v>60</c:v>
                </c:pt>
                <c:pt idx="11">
                  <c:v>60</c:v>
                </c:pt>
              </c:numCache>
            </c:numRef>
          </c:val>
          <c:smooth val="0"/>
          <c:extLst>
            <c:ext xmlns:c16="http://schemas.microsoft.com/office/drawing/2014/chart" uri="{C3380CC4-5D6E-409C-BE32-E72D297353CC}">
              <c16:uniqueId val="{00000000-AAD5-485F-961E-719430FC4133}"/>
            </c:ext>
          </c:extLst>
        </c:ser>
        <c:ser>
          <c:idx val="1"/>
          <c:order val="1"/>
          <c:tx>
            <c:strRef>
              <c:f>HCl!$C$6</c:f>
              <c:strCache>
                <c:ptCount val="1"/>
                <c:pt idx="0">
                  <c:v>Monthly 1/2 hourly mean</c:v>
                </c:pt>
              </c:strCache>
            </c:strRef>
          </c:tx>
          <c:spPr>
            <a:ln w="15875"/>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HCl!$C$7:$C$18</c:f>
              <c:numCache>
                <c:formatCode>General</c:formatCode>
                <c:ptCount val="12"/>
                <c:pt idx="0">
                  <c:v>3</c:v>
                </c:pt>
                <c:pt idx="1">
                  <c:v>4</c:v>
                </c:pt>
                <c:pt idx="2">
                  <c:v>3</c:v>
                </c:pt>
                <c:pt idx="3">
                  <c:v>3</c:v>
                </c:pt>
                <c:pt idx="4">
                  <c:v>3</c:v>
                </c:pt>
                <c:pt idx="5">
                  <c:v>3</c:v>
                </c:pt>
                <c:pt idx="6">
                  <c:v>3</c:v>
                </c:pt>
                <c:pt idx="7">
                  <c:v>3</c:v>
                </c:pt>
                <c:pt idx="8">
                  <c:v>3</c:v>
                </c:pt>
                <c:pt idx="9">
                  <c:v>4</c:v>
                </c:pt>
                <c:pt idx="10">
                  <c:v>4</c:v>
                </c:pt>
                <c:pt idx="11">
                  <c:v>3</c:v>
                </c:pt>
              </c:numCache>
            </c:numRef>
          </c:val>
          <c:smooth val="0"/>
          <c:extLst>
            <c:ext xmlns:c16="http://schemas.microsoft.com/office/drawing/2014/chart" uri="{C3380CC4-5D6E-409C-BE32-E72D297353CC}">
              <c16:uniqueId val="{00000001-AAD5-485F-961E-719430FC4133}"/>
            </c:ext>
          </c:extLst>
        </c:ser>
        <c:ser>
          <c:idx val="2"/>
          <c:order val="2"/>
          <c:tx>
            <c:strRef>
              <c:f>HCl!$D$6</c:f>
              <c:strCache>
                <c:ptCount val="1"/>
                <c:pt idx="0">
                  <c:v>Highest 1/2 hourly maximum</c:v>
                </c:pt>
              </c:strCache>
            </c:strRef>
          </c:tx>
          <c:spPr>
            <a:ln>
              <a:noFill/>
            </a:ln>
          </c:spPr>
          <c:marker>
            <c:symbol val="square"/>
            <c:size val="5"/>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HCl!$D$7:$D$18</c:f>
              <c:numCache>
                <c:formatCode>General</c:formatCode>
                <c:ptCount val="12"/>
                <c:pt idx="0">
                  <c:v>8</c:v>
                </c:pt>
                <c:pt idx="1">
                  <c:v>12</c:v>
                </c:pt>
                <c:pt idx="2">
                  <c:v>9</c:v>
                </c:pt>
                <c:pt idx="3">
                  <c:v>10</c:v>
                </c:pt>
                <c:pt idx="4">
                  <c:v>5</c:v>
                </c:pt>
                <c:pt idx="5">
                  <c:v>11</c:v>
                </c:pt>
                <c:pt idx="6">
                  <c:v>15</c:v>
                </c:pt>
                <c:pt idx="7">
                  <c:v>9</c:v>
                </c:pt>
                <c:pt idx="8">
                  <c:v>9</c:v>
                </c:pt>
                <c:pt idx="9">
                  <c:v>9</c:v>
                </c:pt>
                <c:pt idx="10">
                  <c:v>8</c:v>
                </c:pt>
                <c:pt idx="11">
                  <c:v>11</c:v>
                </c:pt>
              </c:numCache>
            </c:numRef>
          </c:val>
          <c:smooth val="0"/>
          <c:extLst>
            <c:ext xmlns:c16="http://schemas.microsoft.com/office/drawing/2014/chart" uri="{C3380CC4-5D6E-409C-BE32-E72D297353CC}">
              <c16:uniqueId val="{00000002-AAD5-485F-961E-719430FC4133}"/>
            </c:ext>
          </c:extLst>
        </c:ser>
        <c:ser>
          <c:idx val="3"/>
          <c:order val="3"/>
          <c:tx>
            <c:strRef>
              <c:f>HCl!$E$6</c:f>
              <c:strCache>
                <c:ptCount val="1"/>
                <c:pt idx="0">
                  <c:v>Daily HCl ELV</c:v>
                </c:pt>
              </c:strCache>
            </c:strRef>
          </c:tx>
          <c:spPr>
            <a:ln>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c:ext xmlns:c16="http://schemas.microsoft.com/office/drawing/2014/chart" uri="{C3380CC4-5D6E-409C-BE32-E72D297353CC}">
              <c16:uniqueId val="{00000003-AAD5-485F-961E-719430FC4133}"/>
            </c:ext>
          </c:extLst>
        </c:ser>
        <c:ser>
          <c:idx val="4"/>
          <c:order val="4"/>
          <c:tx>
            <c:strRef>
              <c:f>HCl!$F$6</c:f>
              <c:strCache>
                <c:ptCount val="1"/>
                <c:pt idx="0">
                  <c:v>Monthly daily mean</c:v>
                </c:pt>
              </c:strCache>
            </c:strRef>
          </c:tx>
          <c:spPr>
            <a:ln w="15875">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HCl!$F$7:$F$18</c:f>
              <c:numCache>
                <c:formatCode>General</c:formatCode>
                <c:ptCount val="12"/>
                <c:pt idx="0">
                  <c:v>3</c:v>
                </c:pt>
                <c:pt idx="1">
                  <c:v>4</c:v>
                </c:pt>
                <c:pt idx="2">
                  <c:v>3</c:v>
                </c:pt>
                <c:pt idx="3">
                  <c:v>3</c:v>
                </c:pt>
                <c:pt idx="4">
                  <c:v>3</c:v>
                </c:pt>
                <c:pt idx="5">
                  <c:v>3</c:v>
                </c:pt>
                <c:pt idx="6">
                  <c:v>3</c:v>
                </c:pt>
                <c:pt idx="7">
                  <c:v>3</c:v>
                </c:pt>
                <c:pt idx="8">
                  <c:v>3</c:v>
                </c:pt>
                <c:pt idx="9">
                  <c:v>4</c:v>
                </c:pt>
                <c:pt idx="10">
                  <c:v>4</c:v>
                </c:pt>
                <c:pt idx="11">
                  <c:v>3</c:v>
                </c:pt>
              </c:numCache>
            </c:numRef>
          </c:val>
          <c:smooth val="0"/>
          <c:extLst>
            <c:ext xmlns:c16="http://schemas.microsoft.com/office/drawing/2014/chart" uri="{C3380CC4-5D6E-409C-BE32-E72D297353CC}">
              <c16:uniqueId val="{00000004-AAD5-485F-961E-719430FC4133}"/>
            </c:ext>
          </c:extLst>
        </c:ser>
        <c:ser>
          <c:idx val="5"/>
          <c:order val="5"/>
          <c:tx>
            <c:strRef>
              <c:f>HCl!$G$6</c:f>
              <c:strCache>
                <c:ptCount val="1"/>
                <c:pt idx="0">
                  <c:v>Highest daily maximum</c:v>
                </c:pt>
              </c:strCache>
            </c:strRef>
          </c:tx>
          <c:spPr>
            <a:ln w="12700">
              <a:noFill/>
              <a:prstDash val="solid"/>
            </a:ln>
          </c:spPr>
          <c:marker>
            <c:symbol val="triangle"/>
            <c:size val="5"/>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HCl!$G$7:$G$18</c:f>
              <c:numCache>
                <c:formatCode>General</c:formatCode>
                <c:ptCount val="12"/>
                <c:pt idx="0">
                  <c:v>4</c:v>
                </c:pt>
                <c:pt idx="1">
                  <c:v>4</c:v>
                </c:pt>
                <c:pt idx="2">
                  <c:v>4</c:v>
                </c:pt>
                <c:pt idx="3">
                  <c:v>4</c:v>
                </c:pt>
                <c:pt idx="4">
                  <c:v>4</c:v>
                </c:pt>
                <c:pt idx="5">
                  <c:v>4</c:v>
                </c:pt>
                <c:pt idx="6">
                  <c:v>4</c:v>
                </c:pt>
                <c:pt idx="7">
                  <c:v>4</c:v>
                </c:pt>
                <c:pt idx="8">
                  <c:v>4</c:v>
                </c:pt>
                <c:pt idx="9">
                  <c:v>4</c:v>
                </c:pt>
                <c:pt idx="10">
                  <c:v>4</c:v>
                </c:pt>
                <c:pt idx="11">
                  <c:v>4</c:v>
                </c:pt>
              </c:numCache>
            </c:numRef>
          </c:val>
          <c:smooth val="0"/>
          <c:extLst>
            <c:ext xmlns:c16="http://schemas.microsoft.com/office/drawing/2014/chart" uri="{C3380CC4-5D6E-409C-BE32-E72D297353CC}">
              <c16:uniqueId val="{00000005-AAD5-485F-961E-719430FC4133}"/>
            </c:ext>
          </c:extLst>
        </c:ser>
        <c:dLbls>
          <c:showLegendKey val="0"/>
          <c:showVal val="0"/>
          <c:showCatName val="0"/>
          <c:showSerName val="0"/>
          <c:showPercent val="0"/>
          <c:showBubbleSize val="0"/>
        </c:dLbls>
        <c:smooth val="0"/>
        <c:axId val="306532152"/>
        <c:axId val="306532544"/>
      </c:lineChart>
      <c:catAx>
        <c:axId val="306532152"/>
        <c:scaling>
          <c:orientation val="minMax"/>
        </c:scaling>
        <c:delete val="0"/>
        <c:axPos val="b"/>
        <c:numFmt formatCode="General" sourceLinked="1"/>
        <c:majorTickMark val="out"/>
        <c:minorTickMark val="none"/>
        <c:tickLblPos val="nextTo"/>
        <c:crossAx val="306532544"/>
        <c:crosses val="autoZero"/>
        <c:auto val="1"/>
        <c:lblAlgn val="ctr"/>
        <c:lblOffset val="100"/>
        <c:noMultiLvlLbl val="0"/>
      </c:catAx>
      <c:valAx>
        <c:axId val="306532544"/>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6532152"/>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'SO2'!$B$6</c:f>
              <c:strCache>
                <c:ptCount val="1"/>
                <c:pt idx="0">
                  <c:v>1/2 hourly SO2 ELV</c:v>
                </c:pt>
              </c:strCache>
            </c:strRef>
          </c:tx>
          <c:spPr>
            <a:ln>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'SO2'!$B$7:$B$18</c:f>
              <c:numCache>
                <c:formatCode>General</c:formatCode>
                <c:ptCount val="12"/>
                <c:pt idx="0">
                  <c:v>200</c:v>
                </c:pt>
                <c:pt idx="1">
                  <c:v>200</c:v>
                </c:pt>
                <c:pt idx="2">
                  <c:v>200</c:v>
                </c:pt>
                <c:pt idx="3">
                  <c:v>200</c:v>
                </c:pt>
                <c:pt idx="4">
                  <c:v>200</c:v>
                </c:pt>
                <c:pt idx="5">
                  <c:v>200</c:v>
                </c:pt>
                <c:pt idx="6">
                  <c:v>200</c:v>
                </c:pt>
                <c:pt idx="7">
                  <c:v>200</c:v>
                </c:pt>
                <c:pt idx="8">
                  <c:v>200</c:v>
                </c:pt>
                <c:pt idx="9">
                  <c:v>200</c:v>
                </c:pt>
                <c:pt idx="10">
                  <c:v>200</c:v>
                </c:pt>
                <c:pt idx="11">
                  <c:v>200</c:v>
                </c:pt>
              </c:numCache>
            </c:numRef>
          </c:val>
          <c:smooth val="0"/>
          <c:extLst>
            <c:ext xmlns:c16="http://schemas.microsoft.com/office/drawing/2014/chart" uri="{C3380CC4-5D6E-409C-BE32-E72D297353CC}">
              <c16:uniqueId val="{00000000-1D09-4E7E-BB67-033A5C3DC208}"/>
            </c:ext>
          </c:extLst>
        </c:ser>
        <c:ser>
          <c:idx val="1"/>
          <c:order val="1"/>
          <c:tx>
            <c:strRef>
              <c:f>'SO2'!$C$6</c:f>
              <c:strCache>
                <c:ptCount val="1"/>
                <c:pt idx="0">
                  <c:v>Monthly 1/2 hourly mean</c:v>
                </c:pt>
              </c:strCache>
            </c:strRef>
          </c:tx>
          <c:spPr>
            <a:ln w="15875"/>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'SO2'!$C$7:$C$18</c:f>
              <c:numCache>
                <c:formatCode>General</c:formatCode>
                <c:ptCount val="12"/>
                <c:pt idx="0">
                  <c:v>5</c:v>
                </c:pt>
                <c:pt idx="1">
                  <c:v>6</c:v>
                </c:pt>
                <c:pt idx="2">
                  <c:v>4</c:v>
                </c:pt>
                <c:pt idx="3">
                  <c:v>5</c:v>
                </c:pt>
                <c:pt idx="4">
                  <c:v>4</c:v>
                </c:pt>
                <c:pt idx="5">
                  <c:v>5</c:v>
                </c:pt>
                <c:pt idx="6">
                  <c:v>7</c:v>
                </c:pt>
                <c:pt idx="7">
                  <c:v>7</c:v>
                </c:pt>
                <c:pt idx="8">
                  <c:v>7</c:v>
                </c:pt>
                <c:pt idx="9">
                  <c:v>7</c:v>
                </c:pt>
                <c:pt idx="10">
                  <c:v>7</c:v>
                </c:pt>
                <c:pt idx="11">
                  <c:v>7</c:v>
                </c:pt>
              </c:numCache>
            </c:numRef>
          </c:val>
          <c:smooth val="0"/>
          <c:extLst>
            <c:ext xmlns:c16="http://schemas.microsoft.com/office/drawing/2014/chart" uri="{C3380CC4-5D6E-409C-BE32-E72D297353CC}">
              <c16:uniqueId val="{00000001-1D09-4E7E-BB67-033A5C3DC208}"/>
            </c:ext>
          </c:extLst>
        </c:ser>
        <c:ser>
          <c:idx val="2"/>
          <c:order val="2"/>
          <c:tx>
            <c:strRef>
              <c:f>'SO2'!$D$6</c:f>
              <c:strCache>
                <c:ptCount val="1"/>
                <c:pt idx="0">
                  <c:v>Highest 1/2 hourly maximum</c:v>
                </c:pt>
              </c:strCache>
            </c:strRef>
          </c:tx>
          <c:spPr>
            <a:ln>
              <a:noFill/>
            </a:ln>
          </c:spPr>
          <c:marker>
            <c:symbol val="square"/>
            <c:size val="5"/>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'SO2'!$D$7:$D$18</c:f>
              <c:numCache>
                <c:formatCode>General</c:formatCode>
                <c:ptCount val="12"/>
                <c:pt idx="0">
                  <c:v>46</c:v>
                </c:pt>
                <c:pt idx="1">
                  <c:v>103</c:v>
                </c:pt>
                <c:pt idx="2">
                  <c:v>43</c:v>
                </c:pt>
                <c:pt idx="3">
                  <c:v>115</c:v>
                </c:pt>
                <c:pt idx="4">
                  <c:v>25</c:v>
                </c:pt>
                <c:pt idx="5">
                  <c:v>70</c:v>
                </c:pt>
                <c:pt idx="6">
                  <c:v>87</c:v>
                </c:pt>
                <c:pt idx="7">
                  <c:v>54</c:v>
                </c:pt>
                <c:pt idx="8">
                  <c:v>70</c:v>
                </c:pt>
                <c:pt idx="9">
                  <c:v>54</c:v>
                </c:pt>
                <c:pt idx="10">
                  <c:v>44</c:v>
                </c:pt>
                <c:pt idx="11">
                  <c:v>93</c:v>
                </c:pt>
              </c:numCache>
            </c:numRef>
          </c:val>
          <c:smooth val="0"/>
          <c:extLst>
            <c:ext xmlns:c16="http://schemas.microsoft.com/office/drawing/2014/chart" uri="{C3380CC4-5D6E-409C-BE32-E72D297353CC}">
              <c16:uniqueId val="{00000002-1D09-4E7E-BB67-033A5C3DC208}"/>
            </c:ext>
          </c:extLst>
        </c:ser>
        <c:ser>
          <c:idx val="3"/>
          <c:order val="3"/>
          <c:tx>
            <c:strRef>
              <c:f>'SO2'!$E$6</c:f>
              <c:strCache>
                <c:ptCount val="1"/>
                <c:pt idx="0">
                  <c:v>Daily SO2 ELV</c:v>
                </c:pt>
              </c:strCache>
            </c:strRef>
          </c:tx>
          <c:spPr>
            <a:ln>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'SO2'!$E$7:$E$18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1D09-4E7E-BB67-033A5C3DC208}"/>
            </c:ext>
          </c:extLst>
        </c:ser>
        <c:ser>
          <c:idx val="4"/>
          <c:order val="4"/>
          <c:tx>
            <c:strRef>
              <c:f>'SO2'!$F$6</c:f>
              <c:strCache>
                <c:ptCount val="1"/>
                <c:pt idx="0">
                  <c:v>Monthly daily mean</c:v>
                </c:pt>
              </c:strCache>
            </c:strRef>
          </c:tx>
          <c:spPr>
            <a:ln w="15875">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'SO2'!$F$7:$F$18</c:f>
              <c:numCache>
                <c:formatCode>General</c:formatCode>
                <c:ptCount val="12"/>
                <c:pt idx="0">
                  <c:v>5</c:v>
                </c:pt>
                <c:pt idx="1">
                  <c:v>6</c:v>
                </c:pt>
                <c:pt idx="2">
                  <c:v>4</c:v>
                </c:pt>
                <c:pt idx="3">
                  <c:v>5</c:v>
                </c:pt>
                <c:pt idx="4">
                  <c:v>4</c:v>
                </c:pt>
                <c:pt idx="5">
                  <c:v>5</c:v>
                </c:pt>
                <c:pt idx="6">
                  <c:v>7</c:v>
                </c:pt>
                <c:pt idx="7">
                  <c:v>7</c:v>
                </c:pt>
                <c:pt idx="8">
                  <c:v>7</c:v>
                </c:pt>
                <c:pt idx="9">
                  <c:v>7</c:v>
                </c:pt>
                <c:pt idx="10">
                  <c:v>7</c:v>
                </c:pt>
                <c:pt idx="11">
                  <c:v>7</c:v>
                </c:pt>
              </c:numCache>
            </c:numRef>
          </c:val>
          <c:smooth val="0"/>
          <c:extLst>
            <c:ext xmlns:c16="http://schemas.microsoft.com/office/drawing/2014/chart" uri="{C3380CC4-5D6E-409C-BE32-E72D297353CC}">
              <c16:uniqueId val="{00000004-1D09-4E7E-BB67-033A5C3DC208}"/>
            </c:ext>
          </c:extLst>
        </c:ser>
        <c:ser>
          <c:idx val="5"/>
          <c:order val="5"/>
          <c:tx>
            <c:strRef>
              <c:f>'SO2'!$G$6</c:f>
              <c:strCache>
                <c:ptCount val="1"/>
                <c:pt idx="0">
                  <c:v>Highest daily maximum</c:v>
                </c:pt>
              </c:strCache>
            </c:strRef>
          </c:tx>
          <c:spPr>
            <a:ln w="12700">
              <a:noFill/>
              <a:prstDash val="solid"/>
            </a:ln>
          </c:spPr>
          <c:marker>
            <c:symbol val="triangle"/>
            <c:size val="5"/>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'SO2'!$G$7:$G$18</c:f>
              <c:numCache>
                <c:formatCode>General</c:formatCode>
                <c:ptCount val="12"/>
                <c:pt idx="0">
                  <c:v>9</c:v>
                </c:pt>
                <c:pt idx="1">
                  <c:v>9</c:v>
                </c:pt>
                <c:pt idx="2">
                  <c:v>6</c:v>
                </c:pt>
                <c:pt idx="3">
                  <c:v>10</c:v>
                </c:pt>
                <c:pt idx="4">
                  <c:v>6</c:v>
                </c:pt>
                <c:pt idx="5">
                  <c:v>9</c:v>
                </c:pt>
                <c:pt idx="6">
                  <c:v>11</c:v>
                </c:pt>
                <c:pt idx="7">
                  <c:v>9</c:v>
                </c:pt>
                <c:pt idx="8">
                  <c:v>15</c:v>
                </c:pt>
                <c:pt idx="9">
                  <c:v>9</c:v>
                </c:pt>
                <c:pt idx="10">
                  <c:v>20</c:v>
                </c:pt>
                <c:pt idx="11">
                  <c:v>11</c:v>
                </c:pt>
              </c:numCache>
            </c:numRef>
          </c:val>
          <c:smooth val="0"/>
          <c:extLst>
            <c:ext xmlns:c16="http://schemas.microsoft.com/office/drawing/2014/chart" uri="{C3380CC4-5D6E-409C-BE32-E72D297353CC}">
              <c16:uniqueId val="{00000005-1D09-4E7E-BB67-033A5C3DC208}"/>
            </c:ext>
          </c:extLst>
        </c:ser>
        <c:dLbls>
          <c:showLegendKey val="0"/>
          <c:showVal val="0"/>
          <c:showCatName val="0"/>
          <c:showSerName val="0"/>
          <c:showPercent val="0"/>
          <c:showBubbleSize val="0"/>
        </c:dLbls>
        <c:smooth val="0"/>
        <c:axId val="309826360"/>
        <c:axId val="309826752"/>
      </c:lineChart>
      <c:catAx>
        <c:axId val="309826360"/>
        <c:scaling>
          <c:orientation val="minMax"/>
        </c:scaling>
        <c:delete val="0"/>
        <c:axPos val="b"/>
        <c:numFmt formatCode="General" sourceLinked="1"/>
        <c:majorTickMark val="out"/>
        <c:minorTickMark val="none"/>
        <c:tickLblPos val="nextTo"/>
        <c:crossAx val="309826752"/>
        <c:crosses val="autoZero"/>
        <c:auto val="1"/>
        <c:lblAlgn val="ctr"/>
        <c:lblOffset val="100"/>
        <c:noMultiLvlLbl val="0"/>
      </c:catAx>
      <c:valAx>
        <c:axId val="309826752"/>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982636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NOx!$B$6</c:f>
              <c:strCache>
                <c:ptCount val="1"/>
                <c:pt idx="0">
                  <c:v>1/2 hourly NOx ELV</c:v>
                </c:pt>
              </c:strCache>
            </c:strRef>
          </c:tx>
          <c:spPr>
            <a:ln>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NOx!$B$7:$B$18</c:f>
              <c:numCache>
                <c:formatCode>General</c:formatCode>
                <c:ptCount val="12"/>
                <c:pt idx="0">
                  <c:v>400</c:v>
                </c:pt>
                <c:pt idx="1">
                  <c:v>400</c:v>
                </c:pt>
                <c:pt idx="2">
                  <c:v>400</c:v>
                </c:pt>
                <c:pt idx="3">
                  <c:v>400</c:v>
                </c:pt>
                <c:pt idx="4">
                  <c:v>400</c:v>
                </c:pt>
                <c:pt idx="5">
                  <c:v>400</c:v>
                </c:pt>
                <c:pt idx="6">
                  <c:v>400</c:v>
                </c:pt>
                <c:pt idx="7">
                  <c:v>400</c:v>
                </c:pt>
                <c:pt idx="8">
                  <c:v>400</c:v>
                </c:pt>
                <c:pt idx="9">
                  <c:v>400</c:v>
                </c:pt>
                <c:pt idx="10">
                  <c:v>400</c:v>
                </c:pt>
                <c:pt idx="11">
                  <c:v>400</c:v>
                </c:pt>
              </c:numCache>
            </c:numRef>
          </c:val>
          <c:smooth val="0"/>
          <c:extLst>
            <c:ext xmlns:c16="http://schemas.microsoft.com/office/drawing/2014/chart" uri="{C3380CC4-5D6E-409C-BE32-E72D297353CC}">
              <c16:uniqueId val="{00000000-109C-458D-86C4-173EEFC66C45}"/>
            </c:ext>
          </c:extLst>
        </c:ser>
        <c:ser>
          <c:idx val="1"/>
          <c:order val="1"/>
          <c:tx>
            <c:strRef>
              <c:f>NOx!$C$6</c:f>
              <c:strCache>
                <c:ptCount val="1"/>
                <c:pt idx="0">
                  <c:v>Monthly 1/2 hourly mean</c:v>
                </c:pt>
              </c:strCache>
            </c:strRef>
          </c:tx>
          <c:spPr>
            <a:ln w="15875"/>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NOx!$C$7:$C$18</c:f>
              <c:numCache>
                <c:formatCode>General</c:formatCode>
                <c:ptCount val="12"/>
                <c:pt idx="0">
                  <c:v>157</c:v>
                </c:pt>
                <c:pt idx="1">
                  <c:v>153</c:v>
                </c:pt>
                <c:pt idx="2">
                  <c:v>154</c:v>
                </c:pt>
                <c:pt idx="3">
                  <c:v>145</c:v>
                </c:pt>
                <c:pt idx="4">
                  <c:v>161</c:v>
                </c:pt>
                <c:pt idx="5">
                  <c:v>163</c:v>
                </c:pt>
                <c:pt idx="6">
                  <c:v>164</c:v>
                </c:pt>
                <c:pt idx="7">
                  <c:v>162</c:v>
                </c:pt>
                <c:pt idx="8">
                  <c:v>154</c:v>
                </c:pt>
                <c:pt idx="9">
                  <c:v>148</c:v>
                </c:pt>
                <c:pt idx="10">
                  <c:v>151</c:v>
                </c:pt>
                <c:pt idx="11">
                  <c:v>149</c:v>
                </c:pt>
              </c:numCache>
            </c:numRef>
          </c:val>
          <c:smooth val="0"/>
          <c:extLst>
            <c:ext xmlns:c16="http://schemas.microsoft.com/office/drawing/2014/chart" uri="{C3380CC4-5D6E-409C-BE32-E72D297353CC}">
              <c16:uniqueId val="{00000001-109C-458D-86C4-173EEFC66C45}"/>
            </c:ext>
          </c:extLst>
        </c:ser>
        <c:ser>
          <c:idx val="2"/>
          <c:order val="2"/>
          <c:tx>
            <c:strRef>
              <c:f>NOx!$D$6</c:f>
              <c:strCache>
                <c:ptCount val="1"/>
                <c:pt idx="0">
                  <c:v>Highest 1/2 hourly maximum</c:v>
                </c:pt>
              </c:strCache>
            </c:strRef>
          </c:tx>
          <c:spPr>
            <a:ln>
              <a:noFill/>
            </a:ln>
          </c:spPr>
          <c:marker>
            <c:symbol val="square"/>
            <c:size val="5"/>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NOx!$D$7:$D$18</c:f>
              <c:numCache>
                <c:formatCode>General</c:formatCode>
                <c:ptCount val="12"/>
                <c:pt idx="0">
                  <c:v>196</c:v>
                </c:pt>
                <c:pt idx="1">
                  <c:v>195</c:v>
                </c:pt>
                <c:pt idx="2">
                  <c:v>196</c:v>
                </c:pt>
                <c:pt idx="3">
                  <c:v>193</c:v>
                </c:pt>
                <c:pt idx="4">
                  <c:v>203</c:v>
                </c:pt>
                <c:pt idx="5">
                  <c:v>192</c:v>
                </c:pt>
                <c:pt idx="6">
                  <c:v>195</c:v>
                </c:pt>
                <c:pt idx="7">
                  <c:v>194</c:v>
                </c:pt>
                <c:pt idx="8">
                  <c:v>197</c:v>
                </c:pt>
                <c:pt idx="9">
                  <c:v>188</c:v>
                </c:pt>
                <c:pt idx="10">
                  <c:v>186</c:v>
                </c:pt>
                <c:pt idx="11">
                  <c:v>194</c:v>
                </c:pt>
              </c:numCache>
            </c:numRef>
          </c:val>
          <c:smooth val="0"/>
          <c:extLst>
            <c:ext xmlns:c16="http://schemas.microsoft.com/office/drawing/2014/chart" uri="{C3380CC4-5D6E-409C-BE32-E72D297353CC}">
              <c16:uniqueId val="{00000002-109C-458D-86C4-173EEFC66C45}"/>
            </c:ext>
          </c:extLst>
        </c:ser>
        <c:ser>
          <c:idx val="3"/>
          <c:order val="3"/>
          <c:tx>
            <c:strRef>
              <c:f>NOx!$E$6</c:f>
              <c:strCache>
                <c:ptCount val="1"/>
                <c:pt idx="0">
                  <c:v>Daily NOx ELV</c:v>
                </c:pt>
              </c:strCache>
            </c:strRef>
          </c:tx>
          <c:spPr>
            <a:ln>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NOx!$E$7:$E$18</c:f>
              <c:numCache>
                <c:formatCode>General</c:formatCode>
                <c:ptCount val="12"/>
                <c:pt idx="0">
                  <c:v>200</c:v>
                </c:pt>
                <c:pt idx="1">
                  <c:v>200</c:v>
                </c:pt>
                <c:pt idx="2">
                  <c:v>200</c:v>
                </c:pt>
                <c:pt idx="3">
                  <c:v>200</c:v>
                </c:pt>
                <c:pt idx="4">
                  <c:v>200</c:v>
                </c:pt>
                <c:pt idx="5">
                  <c:v>200</c:v>
                </c:pt>
                <c:pt idx="6">
                  <c:v>200</c:v>
                </c:pt>
                <c:pt idx="7">
                  <c:v>200</c:v>
                </c:pt>
                <c:pt idx="8">
                  <c:v>200</c:v>
                </c:pt>
                <c:pt idx="9">
                  <c:v>200</c:v>
                </c:pt>
                <c:pt idx="10">
                  <c:v>200</c:v>
                </c:pt>
                <c:pt idx="11">
                  <c:v>200</c:v>
                </c:pt>
              </c:numCache>
            </c:numRef>
          </c:val>
          <c:smooth val="0"/>
          <c:extLst>
            <c:ext xmlns:c16="http://schemas.microsoft.com/office/drawing/2014/chart" uri="{C3380CC4-5D6E-409C-BE32-E72D297353CC}">
              <c16:uniqueId val="{00000003-109C-458D-86C4-173EEFC66C45}"/>
            </c:ext>
          </c:extLst>
        </c:ser>
        <c:ser>
          <c:idx val="4"/>
          <c:order val="4"/>
          <c:tx>
            <c:strRef>
              <c:f>NOx!$F$6</c:f>
              <c:strCache>
                <c:ptCount val="1"/>
                <c:pt idx="0">
                  <c:v>Monthly daily mean</c:v>
                </c:pt>
              </c:strCache>
            </c:strRef>
          </c:tx>
          <c:spPr>
            <a:ln w="15875">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NOx!$F$7:$F$18</c:f>
              <c:numCache>
                <c:formatCode>General</c:formatCode>
                <c:ptCount val="12"/>
                <c:pt idx="0">
                  <c:v>157</c:v>
                </c:pt>
                <c:pt idx="1">
                  <c:v>153</c:v>
                </c:pt>
                <c:pt idx="2">
                  <c:v>154</c:v>
                </c:pt>
                <c:pt idx="3">
                  <c:v>145</c:v>
                </c:pt>
                <c:pt idx="4">
                  <c:v>161</c:v>
                </c:pt>
                <c:pt idx="5">
                  <c:v>163</c:v>
                </c:pt>
                <c:pt idx="6">
                  <c:v>164</c:v>
                </c:pt>
                <c:pt idx="7">
                  <c:v>162</c:v>
                </c:pt>
                <c:pt idx="8">
                  <c:v>154</c:v>
                </c:pt>
                <c:pt idx="9">
                  <c:v>148</c:v>
                </c:pt>
                <c:pt idx="10">
                  <c:v>151</c:v>
                </c:pt>
                <c:pt idx="11">
                  <c:v>149</c:v>
                </c:pt>
              </c:numCache>
            </c:numRef>
          </c:val>
          <c:smooth val="0"/>
          <c:extLst>
            <c:ext xmlns:c16="http://schemas.microsoft.com/office/drawing/2014/chart" uri="{C3380CC4-5D6E-409C-BE32-E72D297353CC}">
              <c16:uniqueId val="{00000004-109C-458D-86C4-173EEFC66C45}"/>
            </c:ext>
          </c:extLst>
        </c:ser>
        <c:ser>
          <c:idx val="5"/>
          <c:order val="5"/>
          <c:tx>
            <c:strRef>
              <c:f>NOx!$G$6</c:f>
              <c:strCache>
                <c:ptCount val="1"/>
                <c:pt idx="0">
                  <c:v>Highest daily maximum</c:v>
                </c:pt>
              </c:strCache>
            </c:strRef>
          </c:tx>
          <c:spPr>
            <a:ln w="12700">
              <a:noFill/>
              <a:prstDash val="solid"/>
            </a:ln>
          </c:spPr>
          <c:marker>
            <c:symbol val="triangle"/>
            <c:size val="5"/>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NOx!$G$7:$G$18</c:f>
              <c:numCache>
                <c:formatCode>General</c:formatCode>
                <c:ptCount val="12"/>
                <c:pt idx="0">
                  <c:v>170</c:v>
                </c:pt>
                <c:pt idx="1">
                  <c:v>166</c:v>
                </c:pt>
                <c:pt idx="2">
                  <c:v>162</c:v>
                </c:pt>
                <c:pt idx="3">
                  <c:v>170</c:v>
                </c:pt>
                <c:pt idx="4">
                  <c:v>170</c:v>
                </c:pt>
                <c:pt idx="5">
                  <c:v>169</c:v>
                </c:pt>
                <c:pt idx="6">
                  <c:v>170</c:v>
                </c:pt>
                <c:pt idx="7">
                  <c:v>170</c:v>
                </c:pt>
                <c:pt idx="8">
                  <c:v>169</c:v>
                </c:pt>
                <c:pt idx="9">
                  <c:v>157</c:v>
                </c:pt>
                <c:pt idx="10">
                  <c:v>160</c:v>
                </c:pt>
                <c:pt idx="11">
                  <c:v>156</c:v>
                </c:pt>
              </c:numCache>
            </c:numRef>
          </c:val>
          <c:smooth val="0"/>
          <c:extLst>
            <c:ext xmlns:c16="http://schemas.microsoft.com/office/drawing/2014/chart" uri="{C3380CC4-5D6E-409C-BE32-E72D297353CC}">
              <c16:uniqueId val="{00000005-109C-458D-86C4-173EEFC66C45}"/>
            </c:ext>
          </c:extLst>
        </c:ser>
        <c:dLbls>
          <c:showLegendKey val="0"/>
          <c:showVal val="0"/>
          <c:showCatName val="0"/>
          <c:showSerName val="0"/>
          <c:showPercent val="0"/>
          <c:showBubbleSize val="0"/>
        </c:dLbls>
        <c:smooth val="0"/>
        <c:axId val="309827928"/>
        <c:axId val="309828320"/>
      </c:lineChart>
      <c:catAx>
        <c:axId val="309827928"/>
        <c:scaling>
          <c:orientation val="minMax"/>
        </c:scaling>
        <c:delete val="0"/>
        <c:axPos val="b"/>
        <c:numFmt formatCode="General" sourceLinked="1"/>
        <c:majorTickMark val="out"/>
        <c:minorTickMark val="none"/>
        <c:tickLblPos val="nextTo"/>
        <c:crossAx val="309828320"/>
        <c:crosses val="autoZero"/>
        <c:auto val="1"/>
        <c:lblAlgn val="ctr"/>
        <c:lblOffset val="100"/>
        <c:noMultiLvlLbl val="0"/>
      </c:catAx>
      <c:valAx>
        <c:axId val="309828320"/>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982792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TOC!$B$6</c:f>
              <c:strCache>
                <c:ptCount val="1"/>
                <c:pt idx="0">
                  <c:v>1/2 hourly TOC ELV</c:v>
                </c:pt>
              </c:strCache>
            </c:strRef>
          </c:tx>
          <c:spPr>
            <a:ln>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TOC!$B$7:$B$18</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val>
          <c:smooth val="0"/>
          <c:extLst>
            <c:ext xmlns:c16="http://schemas.microsoft.com/office/drawing/2014/chart" uri="{C3380CC4-5D6E-409C-BE32-E72D297353CC}">
              <c16:uniqueId val="{00000000-37BF-4373-9DC2-C2D47B6F9897}"/>
            </c:ext>
          </c:extLst>
        </c:ser>
        <c:ser>
          <c:idx val="1"/>
          <c:order val="1"/>
          <c:tx>
            <c:strRef>
              <c:f>TOC!$C$6</c:f>
              <c:strCache>
                <c:ptCount val="1"/>
                <c:pt idx="0">
                  <c:v>Monthly 1/2 hourly mean</c:v>
                </c:pt>
              </c:strCache>
            </c:strRef>
          </c:tx>
          <c:spPr>
            <a:ln w="15875"/>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TOC!$C$7:$C$18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7BF-4373-9DC2-C2D47B6F9897}"/>
            </c:ext>
          </c:extLst>
        </c:ser>
        <c:ser>
          <c:idx val="2"/>
          <c:order val="2"/>
          <c:tx>
            <c:strRef>
              <c:f>TOC!$D$6</c:f>
              <c:strCache>
                <c:ptCount val="1"/>
                <c:pt idx="0">
                  <c:v>Highest 1/2 hourly maximum</c:v>
                </c:pt>
              </c:strCache>
            </c:strRef>
          </c:tx>
          <c:spPr>
            <a:ln>
              <a:noFill/>
            </a:ln>
          </c:spPr>
          <c:marker>
            <c:symbol val="square"/>
            <c:size val="5"/>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TOC!$D$7:$D$18</c:f>
              <c:numCache>
                <c:formatCode>General</c:formatCode>
                <c:ptCount val="12"/>
                <c:pt idx="0">
                  <c:v>2</c:v>
                </c:pt>
                <c:pt idx="1">
                  <c:v>7</c:v>
                </c:pt>
                <c:pt idx="2">
                  <c:v>2</c:v>
                </c:pt>
                <c:pt idx="3">
                  <c:v>7</c:v>
                </c:pt>
                <c:pt idx="4">
                  <c:v>3</c:v>
                </c:pt>
                <c:pt idx="5">
                  <c:v>2</c:v>
                </c:pt>
                <c:pt idx="6">
                  <c:v>3</c:v>
                </c:pt>
                <c:pt idx="7">
                  <c:v>2</c:v>
                </c:pt>
                <c:pt idx="8">
                  <c:v>1</c:v>
                </c:pt>
                <c:pt idx="9">
                  <c:v>5</c:v>
                </c:pt>
                <c:pt idx="10">
                  <c:v>1</c:v>
                </c:pt>
                <c:pt idx="11">
                  <c:v>1</c:v>
                </c:pt>
              </c:numCache>
            </c:numRef>
          </c:val>
          <c:smooth val="0"/>
          <c:extLst>
            <c:ext xmlns:c16="http://schemas.microsoft.com/office/drawing/2014/chart" uri="{C3380CC4-5D6E-409C-BE32-E72D297353CC}">
              <c16:uniqueId val="{00000002-37BF-4373-9DC2-C2D47B6F9897}"/>
            </c:ext>
          </c:extLst>
        </c:ser>
        <c:ser>
          <c:idx val="3"/>
          <c:order val="3"/>
          <c:tx>
            <c:strRef>
              <c:f>TOC!$E$6</c:f>
              <c:strCache>
                <c:ptCount val="1"/>
                <c:pt idx="0">
                  <c:v>Daily TOC ELV</c:v>
                </c:pt>
              </c:strCache>
            </c:strRef>
          </c:tx>
          <c:spPr>
            <a:ln>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c:ext xmlns:c16="http://schemas.microsoft.com/office/drawing/2014/chart" uri="{C3380CC4-5D6E-409C-BE32-E72D297353CC}">
              <c16:uniqueId val="{00000003-37BF-4373-9DC2-C2D47B6F9897}"/>
            </c:ext>
          </c:extLst>
        </c:ser>
        <c:ser>
          <c:idx val="4"/>
          <c:order val="4"/>
          <c:tx>
            <c:strRef>
              <c:f>TOC!$F$6</c:f>
              <c:strCache>
                <c:ptCount val="1"/>
                <c:pt idx="0">
                  <c:v>Monthly daily mean</c:v>
                </c:pt>
              </c:strCache>
            </c:strRef>
          </c:tx>
          <c:spPr>
            <a:ln w="15875">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TOC!$F$7:$F$18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4-37BF-4373-9DC2-C2D47B6F9897}"/>
            </c:ext>
          </c:extLst>
        </c:ser>
        <c:ser>
          <c:idx val="5"/>
          <c:order val="5"/>
          <c:tx>
            <c:strRef>
              <c:f>TOC!$G$6</c:f>
              <c:strCache>
                <c:ptCount val="1"/>
                <c:pt idx="0">
                  <c:v>Highest daily maximum</c:v>
                </c:pt>
              </c:strCache>
            </c:strRef>
          </c:tx>
          <c:spPr>
            <a:ln w="12700">
              <a:noFill/>
              <a:prstDash val="solid"/>
            </a:ln>
          </c:spPr>
          <c:marker>
            <c:symbol val="triangle"/>
            <c:size val="5"/>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TOC!$G$7:$G$18</c:f>
              <c:numCache>
                <c:formatCode>General</c:formatCode>
                <c:ptCount val="12"/>
                <c:pt idx="0">
                  <c:v>0</c:v>
                </c:pt>
                <c:pt idx="1">
                  <c:v>1</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5-37BF-4373-9DC2-C2D47B6F9897}"/>
            </c:ext>
          </c:extLst>
        </c:ser>
        <c:dLbls>
          <c:showLegendKey val="0"/>
          <c:showVal val="0"/>
          <c:showCatName val="0"/>
          <c:showSerName val="0"/>
          <c:showPercent val="0"/>
          <c:showBubbleSize val="0"/>
        </c:dLbls>
        <c:smooth val="0"/>
        <c:axId val="309831064"/>
        <c:axId val="309831456"/>
      </c:lineChart>
      <c:catAx>
        <c:axId val="309831064"/>
        <c:scaling>
          <c:orientation val="minMax"/>
        </c:scaling>
        <c:delete val="0"/>
        <c:axPos val="b"/>
        <c:numFmt formatCode="General" sourceLinked="1"/>
        <c:majorTickMark val="out"/>
        <c:minorTickMark val="none"/>
        <c:tickLblPos val="nextTo"/>
        <c:crossAx val="309831456"/>
        <c:crosses val="autoZero"/>
        <c:auto val="1"/>
        <c:lblAlgn val="ctr"/>
        <c:lblOffset val="100"/>
        <c:noMultiLvlLbl val="0"/>
      </c:catAx>
      <c:valAx>
        <c:axId val="309831456"/>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983106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Particulates!$B$6</c:f>
              <c:strCache>
                <c:ptCount val="1"/>
                <c:pt idx="0">
                  <c:v>1/2 hourly PM ELV</c:v>
                </c:pt>
              </c:strCache>
            </c:strRef>
          </c:tx>
          <c:spPr>
            <a:ln>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Particulates!$B$7:$B$18</c:f>
              <c:numCache>
                <c:formatCode>General</c:formatCode>
                <c:ptCount val="12"/>
                <c:pt idx="0">
                  <c:v>30</c:v>
                </c:pt>
                <c:pt idx="1">
                  <c:v>30</c:v>
                </c:pt>
                <c:pt idx="2">
                  <c:v>30</c:v>
                </c:pt>
                <c:pt idx="3">
                  <c:v>30</c:v>
                </c:pt>
                <c:pt idx="4">
                  <c:v>30</c:v>
                </c:pt>
                <c:pt idx="5">
                  <c:v>30</c:v>
                </c:pt>
                <c:pt idx="6">
                  <c:v>30</c:v>
                </c:pt>
                <c:pt idx="7">
                  <c:v>30</c:v>
                </c:pt>
                <c:pt idx="8">
                  <c:v>30</c:v>
                </c:pt>
                <c:pt idx="9">
                  <c:v>30</c:v>
                </c:pt>
                <c:pt idx="10">
                  <c:v>30</c:v>
                </c:pt>
                <c:pt idx="11">
                  <c:v>30</c:v>
                </c:pt>
              </c:numCache>
            </c:numRef>
          </c:val>
          <c:smooth val="0"/>
          <c:extLst>
            <c:ext xmlns:c16="http://schemas.microsoft.com/office/drawing/2014/chart" uri="{C3380CC4-5D6E-409C-BE32-E72D297353CC}">
              <c16:uniqueId val="{00000000-A49A-43C2-A61D-E2D75F8B28B0}"/>
            </c:ext>
          </c:extLst>
        </c:ser>
        <c:ser>
          <c:idx val="1"/>
          <c:order val="1"/>
          <c:tx>
            <c:strRef>
              <c:f>Particulates!$C$6</c:f>
              <c:strCache>
                <c:ptCount val="1"/>
                <c:pt idx="0">
                  <c:v>Monthly 1/2 hourly mean</c:v>
                </c:pt>
              </c:strCache>
            </c:strRef>
          </c:tx>
          <c:spPr>
            <a:ln w="15875"/>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Particulates!$C$7:$C$18</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1-A49A-43C2-A61D-E2D75F8B28B0}"/>
            </c:ext>
          </c:extLst>
        </c:ser>
        <c:ser>
          <c:idx val="2"/>
          <c:order val="2"/>
          <c:tx>
            <c:strRef>
              <c:f>Particulates!$D$6</c:f>
              <c:strCache>
                <c:ptCount val="1"/>
                <c:pt idx="0">
                  <c:v>Highest 1/2 hourly maximum</c:v>
                </c:pt>
              </c:strCache>
            </c:strRef>
          </c:tx>
          <c:spPr>
            <a:ln>
              <a:noFill/>
            </a:ln>
          </c:spPr>
          <c:marker>
            <c:symbol val="square"/>
            <c:size val="5"/>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Particulates!$D$7:$D$18</c:f>
              <c:numCache>
                <c:formatCode>General</c:formatCode>
                <c:ptCount val="12"/>
                <c:pt idx="0">
                  <c:v>2</c:v>
                </c:pt>
                <c:pt idx="1">
                  <c:v>4</c:v>
                </c:pt>
                <c:pt idx="2">
                  <c:v>1</c:v>
                </c:pt>
                <c:pt idx="3">
                  <c:v>2</c:v>
                </c:pt>
                <c:pt idx="4">
                  <c:v>21</c:v>
                </c:pt>
                <c:pt idx="5">
                  <c:v>1</c:v>
                </c:pt>
                <c:pt idx="6">
                  <c:v>1</c:v>
                </c:pt>
                <c:pt idx="7">
                  <c:v>2</c:v>
                </c:pt>
                <c:pt idx="8">
                  <c:v>1</c:v>
                </c:pt>
                <c:pt idx="9">
                  <c:v>1</c:v>
                </c:pt>
                <c:pt idx="10">
                  <c:v>2</c:v>
                </c:pt>
                <c:pt idx="11">
                  <c:v>1</c:v>
                </c:pt>
              </c:numCache>
            </c:numRef>
          </c:val>
          <c:smooth val="0"/>
          <c:extLst>
            <c:ext xmlns:c16="http://schemas.microsoft.com/office/drawing/2014/chart" uri="{C3380CC4-5D6E-409C-BE32-E72D297353CC}">
              <c16:uniqueId val="{00000002-A49A-43C2-A61D-E2D75F8B28B0}"/>
            </c:ext>
          </c:extLst>
        </c:ser>
        <c:ser>
          <c:idx val="3"/>
          <c:order val="3"/>
          <c:tx>
            <c:strRef>
              <c:f>Particulates!$E$6</c:f>
              <c:strCache>
                <c:ptCount val="1"/>
                <c:pt idx="0">
                  <c:v>Daily PM ELV</c:v>
                </c:pt>
              </c:strCache>
            </c:strRef>
          </c:tx>
          <c:spPr>
            <a:ln>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extLst>
            <c:ext xmlns:c16="http://schemas.microsoft.com/office/drawing/2014/chart" uri="{C3380CC4-5D6E-409C-BE32-E72D297353CC}">
              <c16:uniqueId val="{00000003-A49A-43C2-A61D-E2D75F8B28B0}"/>
            </c:ext>
          </c:extLst>
        </c:ser>
        <c:ser>
          <c:idx val="4"/>
          <c:order val="4"/>
          <c:tx>
            <c:strRef>
              <c:f>Particulates!$F$6</c:f>
              <c:strCache>
                <c:ptCount val="1"/>
                <c:pt idx="0">
                  <c:v>Monthly daily mean</c:v>
                </c:pt>
              </c:strCache>
            </c:strRef>
          </c:tx>
          <c:spPr>
            <a:ln w="15875">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Particulates!$F$7:$F$18</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4-A49A-43C2-A61D-E2D75F8B28B0}"/>
            </c:ext>
          </c:extLst>
        </c:ser>
        <c:ser>
          <c:idx val="5"/>
          <c:order val="5"/>
          <c:tx>
            <c:strRef>
              <c:f>Particulates!$G$6</c:f>
              <c:strCache>
                <c:ptCount val="1"/>
                <c:pt idx="0">
                  <c:v>Highest daily maximum</c:v>
                </c:pt>
              </c:strCache>
            </c:strRef>
          </c:tx>
          <c:spPr>
            <a:ln w="12700">
              <a:noFill/>
              <a:prstDash val="solid"/>
            </a:ln>
          </c:spPr>
          <c:marker>
            <c:symbol val="triangle"/>
            <c:size val="5"/>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Particulates!$G$7:$G$18</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05-A49A-43C2-A61D-E2D75F8B28B0}"/>
            </c:ext>
          </c:extLst>
        </c:ser>
        <c:dLbls>
          <c:showLegendKey val="0"/>
          <c:showVal val="0"/>
          <c:showCatName val="0"/>
          <c:showSerName val="0"/>
          <c:showPercent val="0"/>
          <c:showBubbleSize val="0"/>
        </c:dLbls>
        <c:smooth val="0"/>
        <c:axId val="309833024"/>
        <c:axId val="310325952"/>
      </c:lineChart>
      <c:catAx>
        <c:axId val="309833024"/>
        <c:scaling>
          <c:orientation val="minMax"/>
        </c:scaling>
        <c:delete val="0"/>
        <c:axPos val="b"/>
        <c:numFmt formatCode="General" sourceLinked="1"/>
        <c:majorTickMark val="out"/>
        <c:minorTickMark val="none"/>
        <c:tickLblPos val="nextTo"/>
        <c:crossAx val="310325952"/>
        <c:crosses val="autoZero"/>
        <c:auto val="1"/>
        <c:lblAlgn val="ctr"/>
        <c:lblOffset val="100"/>
        <c:noMultiLvlLbl val="0"/>
      </c:catAx>
      <c:valAx>
        <c:axId val="310325952"/>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983302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'CO 95% 10 min'!$B$6</c:f>
              <c:strCache>
                <c:ptCount val="1"/>
                <c:pt idx="0">
                  <c:v>95%ile 10-min avg CO ELV</c:v>
                </c:pt>
              </c:strCache>
            </c:strRef>
          </c:tx>
          <c:spPr>
            <a:ln>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min'!$B$7:$B$18</c:f>
              <c:numCache>
                <c:formatCode>General</c:formatCode>
                <c:ptCount val="12"/>
                <c:pt idx="0">
                  <c:v>150</c:v>
                </c:pt>
                <c:pt idx="1">
                  <c:v>150</c:v>
                </c:pt>
                <c:pt idx="2">
                  <c:v>150</c:v>
                </c:pt>
                <c:pt idx="3">
                  <c:v>150</c:v>
                </c:pt>
                <c:pt idx="4">
                  <c:v>150</c:v>
                </c:pt>
                <c:pt idx="5">
                  <c:v>150</c:v>
                </c:pt>
                <c:pt idx="6">
                  <c:v>150</c:v>
                </c:pt>
                <c:pt idx="7">
                  <c:v>150</c:v>
                </c:pt>
                <c:pt idx="8">
                  <c:v>150</c:v>
                </c:pt>
                <c:pt idx="9">
                  <c:v>150</c:v>
                </c:pt>
                <c:pt idx="10">
                  <c:v>150</c:v>
                </c:pt>
                <c:pt idx="11">
                  <c:v>150</c:v>
                </c:pt>
              </c:numCache>
            </c:numRef>
          </c:val>
          <c:smooth val="0"/>
          <c:extLst>
            <c:ext xmlns:c16="http://schemas.microsoft.com/office/drawing/2014/chart" uri="{C3380CC4-5D6E-409C-BE32-E72D297353CC}">
              <c16:uniqueId val="{00000000-9B29-4869-8D9E-3E39E3B46BDD}"/>
            </c:ext>
          </c:extLst>
        </c:ser>
        <c:ser>
          <c:idx val="1"/>
          <c:order val="1"/>
          <c:tx>
            <c:strRef>
              <c:f>'CO 95% 10 min'!$C$6</c:f>
              <c:strCache>
                <c:ptCount val="1"/>
                <c:pt idx="0">
                  <c:v>95%ile 10-min avg maximum</c:v>
                </c:pt>
              </c:strCache>
            </c:strRef>
          </c:tx>
          <c:spPr>
            <a:ln w="15875"/>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min'!$C$7:$C$18</c:f>
              <c:numCache>
                <c:formatCode>General</c:formatCode>
                <c:ptCount val="12"/>
                <c:pt idx="0">
                  <c:v>30</c:v>
                </c:pt>
                <c:pt idx="1">
                  <c:v>20</c:v>
                </c:pt>
                <c:pt idx="2">
                  <c:v>21</c:v>
                </c:pt>
                <c:pt idx="3">
                  <c:v>19</c:v>
                </c:pt>
                <c:pt idx="4">
                  <c:v>19</c:v>
                </c:pt>
                <c:pt idx="5">
                  <c:v>23</c:v>
                </c:pt>
                <c:pt idx="6">
                  <c:v>26</c:v>
                </c:pt>
                <c:pt idx="7">
                  <c:v>29</c:v>
                </c:pt>
                <c:pt idx="8">
                  <c:v>21</c:v>
                </c:pt>
                <c:pt idx="9">
                  <c:v>26</c:v>
                </c:pt>
                <c:pt idx="10">
                  <c:v>20</c:v>
                </c:pt>
                <c:pt idx="11">
                  <c:v>21</c:v>
                </c:pt>
              </c:numCache>
            </c:numRef>
          </c:val>
          <c:smooth val="0"/>
          <c:extLst>
            <c:ext xmlns:c16="http://schemas.microsoft.com/office/drawing/2014/chart" uri="{C3380CC4-5D6E-409C-BE32-E72D297353CC}">
              <c16:uniqueId val="{00000001-9B29-4869-8D9E-3E39E3B46BDD}"/>
            </c:ext>
          </c:extLst>
        </c:ser>
        <c:ser>
          <c:idx val="2"/>
          <c:order val="2"/>
          <c:tx>
            <c:strRef>
              <c:f>'CO 95% 10 min'!$E$6</c:f>
              <c:strCache>
                <c:ptCount val="1"/>
                <c:pt idx="0">
                  <c:v>10-min avg maximum</c:v>
                </c:pt>
              </c:strCache>
            </c:strRef>
          </c:tx>
          <c:spPr>
            <a:ln>
              <a:noFill/>
            </a:ln>
          </c:spPr>
          <c:marker>
            <c:symbol val="square"/>
            <c:size val="5"/>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min'!$E$7:$E$18</c:f>
              <c:numCache>
                <c:formatCode>General</c:formatCode>
                <c:ptCount val="12"/>
                <c:pt idx="0">
                  <c:v>319</c:v>
                </c:pt>
                <c:pt idx="1">
                  <c:v>205</c:v>
                </c:pt>
                <c:pt idx="2">
                  <c:v>218</c:v>
                </c:pt>
                <c:pt idx="3">
                  <c:v>280</c:v>
                </c:pt>
                <c:pt idx="4">
                  <c:v>81</c:v>
                </c:pt>
                <c:pt idx="5">
                  <c:v>119</c:v>
                </c:pt>
                <c:pt idx="6">
                  <c:v>188</c:v>
                </c:pt>
                <c:pt idx="7">
                  <c:v>169</c:v>
                </c:pt>
                <c:pt idx="8">
                  <c:v>129</c:v>
                </c:pt>
                <c:pt idx="9">
                  <c:v>393</c:v>
                </c:pt>
                <c:pt idx="10">
                  <c:v>128</c:v>
                </c:pt>
                <c:pt idx="11">
                  <c:v>191</c:v>
                </c:pt>
              </c:numCache>
            </c:numRef>
          </c:val>
          <c:smooth val="0"/>
          <c:extLst>
            <c:ext xmlns:c16="http://schemas.microsoft.com/office/drawing/2014/chart" uri="{C3380CC4-5D6E-409C-BE32-E72D297353CC}">
              <c16:uniqueId val="{00000002-9B29-4869-8D9E-3E39E3B46BDD}"/>
            </c:ext>
          </c:extLst>
        </c:ser>
        <c:ser>
          <c:idx val="3"/>
          <c:order val="3"/>
          <c:tx>
            <c:strRef>
              <c:f>'CO 95% 10 min'!$F$6</c:f>
              <c:strCache>
                <c:ptCount val="1"/>
                <c:pt idx="0">
                  <c:v>Daily CO ELV</c:v>
                </c:pt>
              </c:strCache>
            </c:strRef>
          </c:tx>
          <c:spPr>
            <a:ln>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min'!$F$7:$F$18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extLst>
            <c:ext xmlns:c16="http://schemas.microsoft.com/office/drawing/2014/chart" uri="{C3380CC4-5D6E-409C-BE32-E72D297353CC}">
              <c16:uniqueId val="{00000003-9B29-4869-8D9E-3E39E3B46BDD}"/>
            </c:ext>
          </c:extLst>
        </c:ser>
        <c:ser>
          <c:idx val="4"/>
          <c:order val="4"/>
          <c:tx>
            <c:strRef>
              <c:f>'CO 95% 10 min'!$G$6</c:f>
              <c:strCache>
                <c:ptCount val="1"/>
                <c:pt idx="0">
                  <c:v>Monthly daily mean</c:v>
                </c:pt>
              </c:strCache>
            </c:strRef>
          </c:tx>
          <c:spPr>
            <a:ln w="15875">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min'!$G$7:$G$18</c:f>
              <c:numCache>
                <c:formatCode>General</c:formatCode>
                <c:ptCount val="12"/>
                <c:pt idx="0">
                  <c:v>13</c:v>
                </c:pt>
                <c:pt idx="1">
                  <c:v>12</c:v>
                </c:pt>
                <c:pt idx="2">
                  <c:v>14</c:v>
                </c:pt>
                <c:pt idx="3">
                  <c:v>13</c:v>
                </c:pt>
                <c:pt idx="4">
                  <c:v>11</c:v>
                </c:pt>
                <c:pt idx="5">
                  <c:v>12</c:v>
                </c:pt>
                <c:pt idx="6">
                  <c:v>11</c:v>
                </c:pt>
                <c:pt idx="7">
                  <c:v>12</c:v>
                </c:pt>
                <c:pt idx="8">
                  <c:v>11</c:v>
                </c:pt>
                <c:pt idx="9">
                  <c:v>12</c:v>
                </c:pt>
                <c:pt idx="10">
                  <c:v>8</c:v>
                </c:pt>
                <c:pt idx="11">
                  <c:v>12</c:v>
                </c:pt>
              </c:numCache>
            </c:numRef>
          </c:val>
          <c:smooth val="0"/>
          <c:extLst>
            <c:ext xmlns:c16="http://schemas.microsoft.com/office/drawing/2014/chart" uri="{C3380CC4-5D6E-409C-BE32-E72D297353CC}">
              <c16:uniqueId val="{00000004-9B29-4869-8D9E-3E39E3B46BDD}"/>
            </c:ext>
          </c:extLst>
        </c:ser>
        <c:ser>
          <c:idx val="5"/>
          <c:order val="5"/>
          <c:tx>
            <c:strRef>
              <c:f>'CO 95% 10 min'!$H$6</c:f>
              <c:strCache>
                <c:ptCount val="1"/>
                <c:pt idx="0">
                  <c:v>Highest daily maximum</c:v>
                </c:pt>
              </c:strCache>
            </c:strRef>
          </c:tx>
          <c:spPr>
            <a:ln w="12700">
              <a:noFill/>
              <a:prstDash val="solid"/>
            </a:ln>
          </c:spPr>
          <c:marker>
            <c:symbol val="triangle"/>
            <c:size val="5"/>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min'!$H$7:$H$18</c:f>
              <c:numCache>
                <c:formatCode>General</c:formatCode>
                <c:ptCount val="12"/>
                <c:pt idx="0">
                  <c:v>19</c:v>
                </c:pt>
                <c:pt idx="1">
                  <c:v>16</c:v>
                </c:pt>
                <c:pt idx="2">
                  <c:v>17</c:v>
                </c:pt>
                <c:pt idx="3">
                  <c:v>15</c:v>
                </c:pt>
                <c:pt idx="4">
                  <c:v>14</c:v>
                </c:pt>
                <c:pt idx="5">
                  <c:v>15</c:v>
                </c:pt>
                <c:pt idx="6">
                  <c:v>13</c:v>
                </c:pt>
                <c:pt idx="7">
                  <c:v>14</c:v>
                </c:pt>
                <c:pt idx="8">
                  <c:v>13</c:v>
                </c:pt>
                <c:pt idx="9">
                  <c:v>16</c:v>
                </c:pt>
                <c:pt idx="10">
                  <c:v>13</c:v>
                </c:pt>
                <c:pt idx="11">
                  <c:v>14</c:v>
                </c:pt>
              </c:numCache>
            </c:numRef>
          </c:val>
          <c:smooth val="0"/>
          <c:extLst>
            <c:ext xmlns:c16="http://schemas.microsoft.com/office/drawing/2014/chart" uri="{C3380CC4-5D6E-409C-BE32-E72D297353CC}">
              <c16:uniqueId val="{00000005-9B29-4869-8D9E-3E39E3B46BDD}"/>
            </c:ext>
          </c:extLst>
        </c:ser>
        <c:dLbls>
          <c:showLegendKey val="0"/>
          <c:showVal val="0"/>
          <c:showCatName val="0"/>
          <c:showSerName val="0"/>
          <c:showPercent val="0"/>
          <c:showBubbleSize val="0"/>
        </c:dLbls>
        <c:smooth val="0"/>
        <c:axId val="309829496"/>
        <c:axId val="310327128"/>
      </c:lineChart>
      <c:catAx>
        <c:axId val="309829496"/>
        <c:scaling>
          <c:orientation val="minMax"/>
        </c:scaling>
        <c:delete val="0"/>
        <c:axPos val="b"/>
        <c:numFmt formatCode="General" sourceLinked="1"/>
        <c:majorTickMark val="out"/>
        <c:minorTickMark val="none"/>
        <c:tickLblPos val="nextTo"/>
        <c:crossAx val="310327128"/>
        <c:crosses val="autoZero"/>
        <c:auto val="1"/>
        <c:lblAlgn val="ctr"/>
        <c:lblOffset val="100"/>
        <c:noMultiLvlLbl val="0"/>
      </c:catAx>
      <c:valAx>
        <c:axId val="310327128"/>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0982949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636820305210924"/>
          <c:y val="2.5362318840579712E-2"/>
          <c:w val="0.7236317969478907"/>
          <c:h val="0.67391304347826086"/>
        </c:manualLayout>
      </c:layout>
      <c:lineChart>
        <c:grouping val="standard"/>
        <c:varyColors val="0"/>
        <c:ser>
          <c:idx val="0"/>
          <c:order val="0"/>
          <c:tx>
            <c:strRef>
              <c:f>'NH3'!$B$6</c:f>
              <c:strCache>
                <c:ptCount val="1"/>
                <c:pt idx="0">
                  <c:v>1/2 hourly NH3 ELV</c:v>
                </c:pt>
              </c:strCache>
            </c:strRef>
          </c:tx>
          <c:spPr>
            <a:ln>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'NH3'!$B$7:$B$18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37CD-4268-A2FE-82F32BF9F807}"/>
            </c:ext>
          </c:extLst>
        </c:ser>
        <c:ser>
          <c:idx val="1"/>
          <c:order val="1"/>
          <c:tx>
            <c:strRef>
              <c:f>'NH3'!$C$6</c:f>
              <c:strCache>
                <c:ptCount val="1"/>
                <c:pt idx="0">
                  <c:v>Monthly 1/2 hourly mean</c:v>
                </c:pt>
              </c:strCache>
            </c:strRef>
          </c:tx>
          <c:spPr>
            <a:ln w="15875"/>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'NH3'!$C$7:$C$18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7CD-4268-A2FE-82F32BF9F807}"/>
            </c:ext>
          </c:extLst>
        </c:ser>
        <c:ser>
          <c:idx val="2"/>
          <c:order val="2"/>
          <c:tx>
            <c:strRef>
              <c:f>'NH3'!$D$6</c:f>
              <c:strCache>
                <c:ptCount val="1"/>
                <c:pt idx="0">
                  <c:v>Highest 1/2 hourly maximum</c:v>
                </c:pt>
              </c:strCache>
            </c:strRef>
          </c:tx>
          <c:spPr>
            <a:ln>
              <a:noFill/>
            </a:ln>
          </c:spPr>
          <c:marker>
            <c:symbol val="square"/>
            <c:size val="5"/>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'NH3'!$D$7:$D$18</c:f>
              <c:numCache>
                <c:formatCode>General</c:formatCode>
                <c:ptCount val="12"/>
                <c:pt idx="0">
                  <c:v>1</c:v>
                </c:pt>
                <c:pt idx="1">
                  <c:v>1</c:v>
                </c:pt>
                <c:pt idx="2">
                  <c:v>0</c:v>
                </c:pt>
                <c:pt idx="3">
                  <c:v>11</c:v>
                </c:pt>
                <c:pt idx="4">
                  <c:v>0</c:v>
                </c:pt>
                <c:pt idx="5">
                  <c:v>0</c:v>
                </c:pt>
                <c:pt idx="6">
                  <c:v>0</c:v>
                </c:pt>
                <c:pt idx="7">
                  <c:v>0</c:v>
                </c:pt>
                <c:pt idx="8">
                  <c:v>1</c:v>
                </c:pt>
                <c:pt idx="9">
                  <c:v>2</c:v>
                </c:pt>
                <c:pt idx="10">
                  <c:v>0</c:v>
                </c:pt>
                <c:pt idx="11">
                  <c:v>0</c:v>
                </c:pt>
              </c:numCache>
            </c:numRef>
          </c:val>
          <c:smooth val="0"/>
          <c:extLst>
            <c:ext xmlns:c16="http://schemas.microsoft.com/office/drawing/2014/chart" uri="{C3380CC4-5D6E-409C-BE32-E72D297353CC}">
              <c16:uniqueId val="{00000002-37CD-4268-A2FE-82F32BF9F807}"/>
            </c:ext>
          </c:extLst>
        </c:ser>
        <c:ser>
          <c:idx val="3"/>
          <c:order val="3"/>
          <c:tx>
            <c:strRef>
              <c:f>'NH3'!$E$6</c:f>
              <c:strCache>
                <c:ptCount val="1"/>
                <c:pt idx="0">
                  <c:v>Daily NH3 ELV</c:v>
                </c:pt>
              </c:strCache>
            </c:strRef>
          </c:tx>
          <c:spPr>
            <a:ln>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'NH3'!$E$7:$E$18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37CD-4268-A2FE-82F32BF9F807}"/>
            </c:ext>
          </c:extLst>
        </c:ser>
        <c:ser>
          <c:idx val="4"/>
          <c:order val="4"/>
          <c:tx>
            <c:strRef>
              <c:f>'NH3'!$F$6</c:f>
              <c:strCache>
                <c:ptCount val="1"/>
                <c:pt idx="0">
                  <c:v>Monthly daily mean</c:v>
                </c:pt>
              </c:strCache>
            </c:strRef>
          </c:tx>
          <c:spPr>
            <a:ln w="15875">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'NH3'!$F$7:$F$18</c:f>
              <c:numCache>
                <c:formatCode>0</c:formatCode>
                <c:ptCount val="12"/>
                <c:pt idx="0">
                  <c:v>0</c:v>
                </c:pt>
                <c:pt idx="1">
                  <c:v>7.0000000000000007E-2</c:v>
                </c:pt>
                <c:pt idx="2">
                  <c:v>7.0000000000000007E-2</c:v>
                </c:pt>
                <c:pt idx="3">
                  <c:v>7.0000000000000007E-2</c:v>
                </c:pt>
                <c:pt idx="4">
                  <c:v>0.06</c:v>
                </c:pt>
                <c:pt idx="5">
                  <c:v>0.05</c:v>
                </c:pt>
                <c:pt idx="6">
                  <c:v>0</c:v>
                </c:pt>
                <c:pt idx="7">
                  <c:v>0</c:v>
                </c:pt>
                <c:pt idx="8">
                  <c:v>0.02</c:v>
                </c:pt>
                <c:pt idx="9">
                  <c:v>0.01</c:v>
                </c:pt>
                <c:pt idx="10">
                  <c:v>0</c:v>
                </c:pt>
                <c:pt idx="11">
                  <c:v>0</c:v>
                </c:pt>
              </c:numCache>
            </c:numRef>
          </c:val>
          <c:smooth val="0"/>
          <c:extLst>
            <c:ext xmlns:c16="http://schemas.microsoft.com/office/drawing/2014/chart" uri="{C3380CC4-5D6E-409C-BE32-E72D297353CC}">
              <c16:uniqueId val="{00000004-37CD-4268-A2FE-82F32BF9F807}"/>
            </c:ext>
          </c:extLst>
        </c:ser>
        <c:ser>
          <c:idx val="5"/>
          <c:order val="5"/>
          <c:tx>
            <c:strRef>
              <c:f>'NH3'!$G$6</c:f>
              <c:strCache>
                <c:ptCount val="1"/>
                <c:pt idx="0">
                  <c:v>Highest daily maximum</c:v>
                </c:pt>
              </c:strCache>
            </c:strRef>
          </c:tx>
          <c:spPr>
            <a:ln w="12700">
              <a:noFill/>
              <a:prstDash val="solid"/>
            </a:ln>
          </c:spPr>
          <c:marker>
            <c:symbol val="triangle"/>
            <c:size val="5"/>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'NH3'!$G$7:$G$18</c:f>
              <c:numCache>
                <c:formatCode>0</c:formatCode>
                <c:ptCount val="12"/>
                <c:pt idx="0">
                  <c:v>0.14000000000000001</c:v>
                </c:pt>
                <c:pt idx="1">
                  <c:v>0.2</c:v>
                </c:pt>
                <c:pt idx="2">
                  <c:v>0.09</c:v>
                </c:pt>
                <c:pt idx="3">
                  <c:v>7.0000000000000007E-2</c:v>
                </c:pt>
                <c:pt idx="4">
                  <c:v>7.0000000000000007E-2</c:v>
                </c:pt>
                <c:pt idx="5">
                  <c:v>7.0000000000000007E-2</c:v>
                </c:pt>
                <c:pt idx="6">
                  <c:v>0.25</c:v>
                </c:pt>
                <c:pt idx="7">
                  <c:v>0.28000000000000003</c:v>
                </c:pt>
                <c:pt idx="8">
                  <c:v>0.14000000000000001</c:v>
                </c:pt>
                <c:pt idx="9">
                  <c:v>0.18</c:v>
                </c:pt>
                <c:pt idx="10">
                  <c:v>0.01</c:v>
                </c:pt>
                <c:pt idx="11">
                  <c:v>0.01</c:v>
                </c:pt>
              </c:numCache>
            </c:numRef>
          </c:val>
          <c:smooth val="0"/>
          <c:extLst>
            <c:ext xmlns:c16="http://schemas.microsoft.com/office/drawing/2014/chart" uri="{C3380CC4-5D6E-409C-BE32-E72D297353CC}">
              <c16:uniqueId val="{00000005-37CD-4268-A2FE-82F32BF9F807}"/>
            </c:ext>
          </c:extLst>
        </c:ser>
        <c:dLbls>
          <c:showLegendKey val="0"/>
          <c:showVal val="0"/>
          <c:showCatName val="0"/>
          <c:showSerName val="0"/>
          <c:showPercent val="0"/>
          <c:showBubbleSize val="0"/>
        </c:dLbls>
        <c:smooth val="0"/>
        <c:axId val="310328304"/>
        <c:axId val="310328696"/>
      </c:lineChart>
      <c:catAx>
        <c:axId val="310328304"/>
        <c:scaling>
          <c:orientation val="minMax"/>
        </c:scaling>
        <c:delete val="0"/>
        <c:axPos val="b"/>
        <c:numFmt formatCode="General" sourceLinked="1"/>
        <c:majorTickMark val="out"/>
        <c:minorTickMark val="none"/>
        <c:tickLblPos val="nextTo"/>
        <c:crossAx val="310328696"/>
        <c:crosses val="autoZero"/>
        <c:auto val="1"/>
        <c:lblAlgn val="ctr"/>
        <c:lblOffset val="100"/>
        <c:noMultiLvlLbl val="0"/>
      </c:catAx>
      <c:valAx>
        <c:axId val="310328696"/>
        <c:scaling>
          <c:orientation val="minMax"/>
        </c:scaling>
        <c:delete val="0"/>
        <c:axPos val="l"/>
        <c:majorGridlines/>
        <c:title>
          <c:tx>
            <c:rich>
              <a:bodyPr/>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r>
                  <a:rPr lang="en-GB" sz="1100" b="1" i="0" baseline="0">
                    <a:effectLst/>
                  </a:rPr>
                  <a:t>Concentration mg/Nm</a:t>
                </a:r>
                <a:r>
                  <a:rPr lang="en-GB" sz="1100" b="1" i="0" baseline="30000">
                    <a:effectLst/>
                  </a:rPr>
                  <a:t>3</a:t>
                </a:r>
                <a:endParaRPr lang="en-GB" sz="11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ysClr val="windowText" lastClr="000000"/>
                    </a:solidFill>
                    <a:latin typeface="+mn-lt"/>
                    <a:ea typeface="+mn-ea"/>
                    <a:cs typeface="+mn-cs"/>
                  </a:defRPr>
                </a:pPr>
                <a:endParaRPr lang="en-GB" sz="1100"/>
              </a:p>
            </c:rich>
          </c:tx>
          <c:overlay val="0"/>
        </c:title>
        <c:numFmt formatCode="General" sourceLinked="1"/>
        <c:majorTickMark val="out"/>
        <c:minorTickMark val="none"/>
        <c:tickLblPos val="nextTo"/>
        <c:crossAx val="31032830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441960</xdr:colOff>
          <xdr:row>8</xdr:row>
          <xdr:rowOff>114300</xdr:rowOff>
        </xdr:from>
        <xdr:to>
          <xdr:col>15</xdr:col>
          <xdr:colOff>289560</xdr:colOff>
          <xdr:row>11</xdr:row>
          <xdr:rowOff>22860</xdr:rowOff>
        </xdr:to>
        <xdr:sp macro="" textlink="">
          <xdr:nvSpPr>
            <xdr:cNvPr id="9217" name="Button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200" b="1" i="0" u="none" strike="noStrike" baseline="0">
                  <a:solidFill>
                    <a:srgbClr val="000000"/>
                  </a:solidFill>
                  <a:latin typeface="Arial"/>
                  <a:cs typeface="Arial"/>
                </a:rPr>
                <a:t>Print Report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449580</xdr:colOff>
          <xdr:row>5</xdr:row>
          <xdr:rowOff>106680</xdr:rowOff>
        </xdr:from>
        <xdr:to>
          <xdr:col>15</xdr:col>
          <xdr:colOff>297180</xdr:colOff>
          <xdr:row>8</xdr:row>
          <xdr:rowOff>0</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GB" sz="1200" b="1" i="0" u="none" strike="noStrike" baseline="0">
                  <a:solidFill>
                    <a:srgbClr val="000000"/>
                  </a:solidFill>
                  <a:latin typeface="Arial"/>
                  <a:cs typeface="Arial"/>
                </a:rPr>
                <a:t>Print as PDF</a:t>
              </a:r>
            </a:p>
          </xdr:txBody>
        </xdr:sp>
        <xdr:clientData fPrintsWithSheet="0"/>
      </xdr:twoCellAnchor>
    </mc:Choice>
    <mc:Fallback/>
  </mc:AlternateContent>
  <xdr:twoCellAnchor editAs="oneCell">
    <xdr:from>
      <xdr:col>4</xdr:col>
      <xdr:colOff>30480</xdr:colOff>
      <xdr:row>0</xdr:row>
      <xdr:rowOff>0</xdr:rowOff>
    </xdr:from>
    <xdr:to>
      <xdr:col>5</xdr:col>
      <xdr:colOff>579120</xdr:colOff>
      <xdr:row>6</xdr:row>
      <xdr:rowOff>38100</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8940" y="0"/>
          <a:ext cx="1188720" cy="1181100"/>
        </a:xfrm>
        <a:prstGeom prst="rect">
          <a:avLst/>
        </a:prstGeom>
        <a:noFill/>
        <a:ln>
          <a:noFill/>
        </a:ln>
      </xdr:spPr>
    </xdr:pic>
    <xdr:clientData/>
  </xdr:twoCellAnchor>
  <xdr:twoCellAnchor editAs="oneCell">
    <xdr:from>
      <xdr:col>1</xdr:col>
      <xdr:colOff>0</xdr:colOff>
      <xdr:row>7</xdr:row>
      <xdr:rowOff>0</xdr:rowOff>
    </xdr:from>
    <xdr:to>
      <xdr:col>8</xdr:col>
      <xdr:colOff>619817</xdr:colOff>
      <xdr:row>24</xdr:row>
      <xdr:rowOff>7620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2"/>
        <a:srcRect l="3744"/>
        <a:stretch/>
      </xdr:blipFill>
      <xdr:spPr>
        <a:xfrm>
          <a:off x="640080" y="1333500"/>
          <a:ext cx="5458517" cy="3268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0</xdr:rowOff>
    </xdr:from>
    <xdr:to>
      <xdr:col>8</xdr:col>
      <xdr:colOff>9525</xdr:colOff>
      <xdr:row>46</xdr:row>
      <xdr:rowOff>76200</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19</xdr:row>
      <xdr:rowOff>0</xdr:rowOff>
    </xdr:from>
    <xdr:to>
      <xdr:col>7</xdr:col>
      <xdr:colOff>9525</xdr:colOff>
      <xdr:row>46</xdr:row>
      <xdr:rowOff>76200</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quiries@severnwaste.co.u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1:P53"/>
  <sheetViews>
    <sheetView showGridLines="0" tabSelected="1"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9" width="9.33203125" style="2"/>
    <col min="10" max="10" width="11.5546875" style="2" customWidth="1"/>
    <col min="11" max="14" width="9.33203125" style="2"/>
    <col min="15" max="15" width="9.33203125" style="2" customWidth="1"/>
    <col min="16" max="16384" width="9.33203125" style="2"/>
  </cols>
  <sheetData>
    <row r="1" spans="2:16" x14ac:dyDescent="0.25">
      <c r="D1" s="178" t="s">
        <v>8</v>
      </c>
      <c r="E1" s="178"/>
      <c r="F1" s="178"/>
      <c r="G1" s="178"/>
    </row>
    <row r="2" spans="2:16" x14ac:dyDescent="0.25">
      <c r="D2" s="178"/>
      <c r="E2" s="178"/>
      <c r="F2" s="178"/>
      <c r="G2" s="178"/>
      <c r="N2" s="152" t="s">
        <v>358</v>
      </c>
      <c r="P2" s="153"/>
    </row>
    <row r="3" spans="2:16" x14ac:dyDescent="0.25">
      <c r="D3" s="178"/>
      <c r="E3" s="178"/>
      <c r="F3" s="178"/>
      <c r="G3" s="178"/>
      <c r="N3" s="153"/>
    </row>
    <row r="4" spans="2:16" x14ac:dyDescent="0.25">
      <c r="D4" s="178"/>
      <c r="E4" s="178"/>
      <c r="F4" s="178"/>
      <c r="G4" s="178"/>
    </row>
    <row r="5" spans="2:16" x14ac:dyDescent="0.25">
      <c r="D5" s="178"/>
      <c r="E5" s="178"/>
      <c r="F5" s="178"/>
      <c r="G5" s="178"/>
    </row>
    <row r="6" spans="2:16" x14ac:dyDescent="0.25">
      <c r="D6" s="178"/>
      <c r="E6" s="178"/>
      <c r="F6" s="178"/>
      <c r="G6" s="178"/>
    </row>
    <row r="8" spans="2:16" ht="15.75" customHeight="1" x14ac:dyDescent="0.25">
      <c r="B8" s="179" t="s">
        <v>9</v>
      </c>
      <c r="C8" s="179"/>
      <c r="D8" s="179"/>
      <c r="E8" s="179"/>
      <c r="F8" s="179"/>
      <c r="G8" s="179"/>
      <c r="H8" s="179"/>
      <c r="I8" s="179"/>
      <c r="N8" s="126"/>
    </row>
    <row r="9" spans="2:16" x14ac:dyDescent="0.25">
      <c r="B9" s="179"/>
      <c r="C9" s="179"/>
      <c r="D9" s="179"/>
      <c r="E9" s="179"/>
      <c r="F9" s="179"/>
      <c r="G9" s="179"/>
      <c r="H9" s="179"/>
      <c r="I9" s="179"/>
    </row>
    <row r="10" spans="2:16" x14ac:dyDescent="0.25">
      <c r="B10" s="179"/>
      <c r="C10" s="179"/>
      <c r="D10" s="179"/>
      <c r="E10" s="179"/>
      <c r="F10" s="179"/>
      <c r="G10" s="179"/>
      <c r="H10" s="179"/>
      <c r="I10" s="179"/>
    </row>
    <row r="11" spans="2:16" x14ac:dyDescent="0.25">
      <c r="B11" s="179"/>
      <c r="C11" s="179"/>
      <c r="D11" s="179"/>
      <c r="E11" s="179"/>
      <c r="F11" s="179"/>
      <c r="G11" s="179"/>
      <c r="H11" s="179"/>
      <c r="I11" s="179"/>
    </row>
    <row r="12" spans="2:16" x14ac:dyDescent="0.25">
      <c r="B12" s="179"/>
      <c r="C12" s="179"/>
      <c r="D12" s="179"/>
      <c r="E12" s="179"/>
      <c r="F12" s="179"/>
      <c r="G12" s="179"/>
      <c r="H12" s="179"/>
      <c r="I12" s="179"/>
    </row>
    <row r="13" spans="2:16" ht="15.6" x14ac:dyDescent="0.3">
      <c r="B13" s="179"/>
      <c r="C13" s="179"/>
      <c r="D13" s="179"/>
      <c r="E13" s="179"/>
      <c r="F13" s="179"/>
      <c r="G13" s="179"/>
      <c r="H13" s="179"/>
      <c r="I13" s="179"/>
      <c r="N13" s="135" t="s">
        <v>304</v>
      </c>
      <c r="O13" s="133"/>
      <c r="P13" s="133"/>
    </row>
    <row r="14" spans="2:16" ht="15.6" customHeight="1" x14ac:dyDescent="0.25">
      <c r="B14" s="179"/>
      <c r="C14" s="179"/>
      <c r="D14" s="179"/>
      <c r="E14" s="179"/>
      <c r="F14" s="179"/>
      <c r="G14" s="179"/>
      <c r="H14" s="179"/>
      <c r="I14" s="179"/>
      <c r="N14" s="176" t="s">
        <v>308</v>
      </c>
      <c r="O14" s="176"/>
      <c r="P14" s="176"/>
    </row>
    <row r="15" spans="2:16" x14ac:dyDescent="0.25">
      <c r="B15" s="179"/>
      <c r="C15" s="179"/>
      <c r="D15" s="179"/>
      <c r="E15" s="179"/>
      <c r="F15" s="179"/>
      <c r="G15" s="179"/>
      <c r="H15" s="179"/>
      <c r="I15" s="179"/>
      <c r="N15" s="176"/>
      <c r="O15" s="176"/>
      <c r="P15" s="176"/>
    </row>
    <row r="16" spans="2:16" x14ac:dyDescent="0.25">
      <c r="B16" s="179"/>
      <c r="C16" s="179"/>
      <c r="D16" s="179"/>
      <c r="E16" s="179"/>
      <c r="F16" s="179"/>
      <c r="G16" s="179"/>
      <c r="H16" s="179"/>
      <c r="I16" s="179"/>
      <c r="N16" s="176"/>
      <c r="O16" s="176"/>
      <c r="P16" s="176"/>
    </row>
    <row r="17" spans="2:16" x14ac:dyDescent="0.25">
      <c r="B17" s="179"/>
      <c r="C17" s="179"/>
      <c r="D17" s="179"/>
      <c r="E17" s="179"/>
      <c r="F17" s="179"/>
      <c r="G17" s="179"/>
      <c r="H17" s="179"/>
      <c r="I17" s="179"/>
      <c r="N17" s="176"/>
      <c r="O17" s="176"/>
      <c r="P17" s="176"/>
    </row>
    <row r="18" spans="2:16" x14ac:dyDescent="0.25">
      <c r="B18" s="179"/>
      <c r="C18" s="179"/>
      <c r="D18" s="179"/>
      <c r="E18" s="179"/>
      <c r="F18" s="179"/>
      <c r="G18" s="179"/>
      <c r="H18" s="179"/>
      <c r="I18" s="179"/>
      <c r="N18" s="176"/>
      <c r="O18" s="176"/>
      <c r="P18" s="176"/>
    </row>
    <row r="19" spans="2:16" x14ac:dyDescent="0.25">
      <c r="B19" s="179"/>
      <c r="C19" s="179"/>
      <c r="D19" s="179"/>
      <c r="E19" s="179"/>
      <c r="F19" s="179"/>
      <c r="G19" s="179"/>
      <c r="H19" s="179"/>
      <c r="I19" s="179"/>
      <c r="N19" s="176"/>
      <c r="O19" s="176"/>
      <c r="P19" s="176"/>
    </row>
    <row r="20" spans="2:16" x14ac:dyDescent="0.25">
      <c r="B20" s="179"/>
      <c r="C20" s="179"/>
      <c r="D20" s="179"/>
      <c r="E20" s="179"/>
      <c r="F20" s="179"/>
      <c r="G20" s="179"/>
      <c r="H20" s="179"/>
      <c r="I20" s="179"/>
    </row>
    <row r="21" spans="2:16" x14ac:dyDescent="0.25">
      <c r="B21" s="179"/>
      <c r="C21" s="179"/>
      <c r="D21" s="179"/>
      <c r="E21" s="179"/>
      <c r="F21" s="179"/>
      <c r="G21" s="179"/>
      <c r="H21" s="179"/>
      <c r="I21" s="179"/>
    </row>
    <row r="22" spans="2:16" x14ac:dyDescent="0.25">
      <c r="B22" s="179"/>
      <c r="C22" s="179"/>
      <c r="D22" s="179"/>
      <c r="E22" s="179"/>
      <c r="F22" s="179"/>
      <c r="G22" s="179"/>
      <c r="H22" s="179"/>
      <c r="I22" s="179"/>
    </row>
    <row r="23" spans="2:16" x14ac:dyDescent="0.25">
      <c r="B23" s="179"/>
      <c r="C23" s="179"/>
      <c r="D23" s="179"/>
      <c r="E23" s="179"/>
      <c r="F23" s="179"/>
      <c r="G23" s="179"/>
      <c r="H23" s="179"/>
      <c r="I23" s="179"/>
    </row>
    <row r="24" spans="2:16" x14ac:dyDescent="0.25">
      <c r="B24" s="179"/>
      <c r="C24" s="179"/>
      <c r="D24" s="179"/>
      <c r="E24" s="179"/>
      <c r="F24" s="179"/>
      <c r="G24" s="179"/>
      <c r="H24" s="179"/>
      <c r="I24" s="179"/>
    </row>
    <row r="29" spans="2:16" ht="17.399999999999999" x14ac:dyDescent="0.3">
      <c r="B29" s="177" t="s">
        <v>368</v>
      </c>
      <c r="C29" s="177"/>
      <c r="D29" s="177"/>
      <c r="E29" s="177"/>
      <c r="F29" s="177"/>
      <c r="G29" s="177"/>
      <c r="H29" s="177"/>
      <c r="I29" s="177"/>
    </row>
    <row r="30" spans="2:16" ht="17.399999999999999" x14ac:dyDescent="0.3">
      <c r="C30" s="7"/>
      <c r="D30" s="8"/>
      <c r="E30" s="8"/>
      <c r="F30" s="8"/>
      <c r="G30" s="8"/>
      <c r="H30" s="8"/>
      <c r="I30" s="8"/>
    </row>
    <row r="31" spans="2:16" ht="17.399999999999999" x14ac:dyDescent="0.3">
      <c r="B31" s="177" t="s">
        <v>369</v>
      </c>
      <c r="C31" s="177"/>
      <c r="D31" s="177"/>
      <c r="E31" s="177"/>
      <c r="F31" s="177"/>
      <c r="G31" s="177"/>
      <c r="H31" s="177"/>
      <c r="I31" s="177"/>
    </row>
    <row r="32" spans="2:16" ht="17.399999999999999" x14ac:dyDescent="0.3">
      <c r="C32" s="7"/>
      <c r="D32" s="8"/>
      <c r="E32" s="8"/>
      <c r="F32" s="8"/>
      <c r="G32" s="8"/>
      <c r="H32" s="8"/>
      <c r="I32" s="8"/>
    </row>
    <row r="33" spans="2:9" ht="17.399999999999999" x14ac:dyDescent="0.3">
      <c r="B33" s="177" t="s">
        <v>398</v>
      </c>
      <c r="C33" s="177"/>
      <c r="D33" s="177"/>
      <c r="E33" s="177"/>
      <c r="F33" s="177"/>
      <c r="G33" s="177"/>
      <c r="H33" s="177"/>
      <c r="I33" s="177"/>
    </row>
    <row r="34" spans="2:9" ht="17.399999999999999" x14ac:dyDescent="0.3">
      <c r="C34" s="7"/>
      <c r="D34" s="8"/>
      <c r="E34" s="8"/>
      <c r="F34" s="8"/>
      <c r="G34" s="8"/>
      <c r="H34" s="8"/>
      <c r="I34" s="8"/>
    </row>
    <row r="35" spans="2:9" ht="17.399999999999999" x14ac:dyDescent="0.3">
      <c r="B35" s="177"/>
      <c r="C35" s="177"/>
      <c r="D35" s="177"/>
      <c r="E35" s="177"/>
      <c r="F35" s="177"/>
      <c r="G35" s="177"/>
      <c r="H35" s="177"/>
      <c r="I35" s="177"/>
    </row>
    <row r="37" spans="2:9" ht="17.399999999999999" x14ac:dyDescent="0.3">
      <c r="B37" s="177" t="s">
        <v>370</v>
      </c>
      <c r="C37" s="177"/>
      <c r="D37" s="177"/>
      <c r="E37" s="177"/>
      <c r="F37" s="177"/>
      <c r="G37" s="177"/>
      <c r="H37" s="177"/>
      <c r="I37" s="177"/>
    </row>
    <row r="39" spans="2:9" x14ac:dyDescent="0.25">
      <c r="B39" s="2" t="s">
        <v>10</v>
      </c>
      <c r="C39" s="9">
        <v>2020</v>
      </c>
    </row>
    <row r="40" spans="2:9" ht="14.25" customHeight="1" x14ac:dyDescent="0.25"/>
    <row r="41" spans="2:9" x14ac:dyDescent="0.25">
      <c r="B41" s="10" t="s">
        <v>11</v>
      </c>
      <c r="C41" s="180" t="s">
        <v>371</v>
      </c>
      <c r="D41" s="181"/>
      <c r="E41" s="181"/>
      <c r="F41" s="181"/>
      <c r="G41" s="181"/>
      <c r="H41" s="181"/>
      <c r="I41" s="181"/>
    </row>
    <row r="42" spans="2:9" x14ac:dyDescent="0.25">
      <c r="B42" s="10"/>
    </row>
    <row r="43" spans="2:9" x14ac:dyDescent="0.25">
      <c r="B43" s="10" t="s">
        <v>12</v>
      </c>
      <c r="C43" s="180" t="s">
        <v>372</v>
      </c>
      <c r="D43" s="181"/>
      <c r="E43" s="181"/>
    </row>
    <row r="44" spans="2:9" x14ac:dyDescent="0.25">
      <c r="B44" s="10"/>
    </row>
    <row r="45" spans="2:9" ht="15.6" x14ac:dyDescent="0.3">
      <c r="B45" s="10" t="s">
        <v>13</v>
      </c>
      <c r="C45" s="183" t="s">
        <v>373</v>
      </c>
      <c r="D45" s="181"/>
      <c r="E45" s="181"/>
    </row>
    <row r="46" spans="2:9" x14ac:dyDescent="0.25">
      <c r="B46" s="10"/>
    </row>
    <row r="47" spans="2:9" x14ac:dyDescent="0.25">
      <c r="B47" s="10" t="s">
        <v>14</v>
      </c>
      <c r="C47" s="180" t="s">
        <v>374</v>
      </c>
      <c r="D47" s="181"/>
      <c r="F47" s="2" t="s">
        <v>15</v>
      </c>
      <c r="G47" s="180" t="s">
        <v>375</v>
      </c>
      <c r="H47" s="181"/>
      <c r="I47" s="181"/>
    </row>
    <row r="48" spans="2:9" x14ac:dyDescent="0.25">
      <c r="B48" s="10"/>
    </row>
    <row r="49" spans="2:10" ht="15.6" x14ac:dyDescent="0.3">
      <c r="B49" s="10" t="s">
        <v>16</v>
      </c>
      <c r="C49" s="180" t="s">
        <v>376</v>
      </c>
      <c r="D49" s="181"/>
      <c r="F49" s="2" t="s">
        <v>15</v>
      </c>
      <c r="G49" s="184" t="s">
        <v>377</v>
      </c>
      <c r="H49" s="185"/>
      <c r="I49" s="185"/>
      <c r="J49" s="186"/>
    </row>
    <row r="50" spans="2:10" x14ac:dyDescent="0.25">
      <c r="B50" s="10"/>
    </row>
    <row r="51" spans="2:10" x14ac:dyDescent="0.25">
      <c r="B51" s="10" t="s">
        <v>17</v>
      </c>
      <c r="C51" s="9">
        <v>1</v>
      </c>
    </row>
    <row r="52" spans="2:10" x14ac:dyDescent="0.25">
      <c r="B52" s="10"/>
    </row>
    <row r="53" spans="2:10" x14ac:dyDescent="0.25">
      <c r="B53" s="10" t="s">
        <v>18</v>
      </c>
      <c r="C53" s="182">
        <v>44216</v>
      </c>
      <c r="D53" s="181"/>
    </row>
  </sheetData>
  <mergeCells count="16">
    <mergeCell ref="C49:D49"/>
    <mergeCell ref="C53:D53"/>
    <mergeCell ref="B37:I37"/>
    <mergeCell ref="C41:I41"/>
    <mergeCell ref="C43:E43"/>
    <mergeCell ref="C45:E45"/>
    <mergeCell ref="C47:D47"/>
    <mergeCell ref="G47:I47"/>
    <mergeCell ref="G49:J49"/>
    <mergeCell ref="N14:P19"/>
    <mergeCell ref="B35:I35"/>
    <mergeCell ref="D1:G6"/>
    <mergeCell ref="B8:I24"/>
    <mergeCell ref="B29:I29"/>
    <mergeCell ref="B31:I31"/>
    <mergeCell ref="B33:I33"/>
  </mergeCells>
  <hyperlinks>
    <hyperlink ref="C45" r:id="rId1" xr:uid="{AECB8DFE-49BF-4CB9-8B90-D75BDBD606D6}"/>
  </hyperlinks>
  <pageMargins left="1.0899999999999999" right="0.7" top="0.75" bottom="0.75" header="0.3" footer="0.3"/>
  <pageSetup scale="80" orientation="portrait" r:id="rId2"/>
  <headerFooter differentFirst="1"/>
  <drawing r:id="rId3"/>
  <legacyDrawing r:id="rId4"/>
  <mc:AlternateContent xmlns:mc="http://schemas.openxmlformats.org/markup-compatibility/2006">
    <mc:Choice Requires="x14">
      <controls>
        <mc:AlternateContent xmlns:mc="http://schemas.openxmlformats.org/markup-compatibility/2006">
          <mc:Choice Requires="x14">
            <control shapeId="9217" r:id="rId5" name="Button 1">
              <controlPr defaultSize="0" print="0" autoFill="0" autoPict="0" macro="[0]!PrintAllSheets">
                <anchor moveWithCells="1" sizeWithCells="1">
                  <from>
                    <xdr:col>12</xdr:col>
                    <xdr:colOff>441960</xdr:colOff>
                    <xdr:row>8</xdr:row>
                    <xdr:rowOff>114300</xdr:rowOff>
                  </from>
                  <to>
                    <xdr:col>15</xdr:col>
                    <xdr:colOff>289560</xdr:colOff>
                    <xdr:row>11</xdr:row>
                    <xdr:rowOff>22860</xdr:rowOff>
                  </to>
                </anchor>
              </controlPr>
            </control>
          </mc:Choice>
        </mc:AlternateContent>
        <mc:AlternateContent xmlns:mc="http://schemas.openxmlformats.org/markup-compatibility/2006">
          <mc:Choice Requires="x14">
            <control shapeId="9218" r:id="rId6" name="Button 2">
              <controlPr defaultSize="0" print="0" autoFill="0" autoPict="0" macro="[0]!PrintAllSheetsToPDF">
                <anchor moveWithCells="1" sizeWithCells="1">
                  <from>
                    <xdr:col>12</xdr:col>
                    <xdr:colOff>449580</xdr:colOff>
                    <xdr:row>5</xdr:row>
                    <xdr:rowOff>106680</xdr:rowOff>
                  </from>
                  <to>
                    <xdr:col>15</xdr:col>
                    <xdr:colOff>297180</xdr:colOff>
                    <xdr:row>8</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I66"/>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8" width="9.33203125" style="2"/>
    <col min="9" max="9" width="9.109375" style="2" customWidth="1"/>
    <col min="10" max="16384" width="9.33203125" style="2"/>
  </cols>
  <sheetData>
    <row r="1" spans="1:9" x14ac:dyDescent="0.25">
      <c r="A1" s="2" t="str">
        <f>+'Cover Page'!$B$29</f>
        <v>Annual Performance Report 2020</v>
      </c>
      <c r="E1" s="2" t="str">
        <f>+'Cover Page'!$B$33</f>
        <v>Severn Waste Services Limited</v>
      </c>
    </row>
    <row r="3" spans="1:9" ht="15.6" x14ac:dyDescent="0.3">
      <c r="A3" s="1" t="s">
        <v>161</v>
      </c>
    </row>
    <row r="4" spans="1:9" ht="15.6" x14ac:dyDescent="0.3">
      <c r="A4" s="1"/>
    </row>
    <row r="5" spans="1:9" s="3" customFormat="1" ht="28.5" customHeight="1" x14ac:dyDescent="0.25">
      <c r="A5" s="93" t="s">
        <v>162</v>
      </c>
      <c r="B5" s="94"/>
      <c r="C5" s="94"/>
      <c r="D5" s="94"/>
      <c r="E5" s="94"/>
      <c r="F5" s="94"/>
      <c r="G5" s="94"/>
      <c r="H5" s="94"/>
      <c r="I5" s="95"/>
    </row>
    <row r="6" spans="1:9" s="3" customFormat="1" ht="15.75" customHeight="1" x14ac:dyDescent="0.25">
      <c r="A6" s="335" t="s">
        <v>4</v>
      </c>
      <c r="B6" s="337"/>
      <c r="C6" s="335" t="s">
        <v>163</v>
      </c>
      <c r="D6" s="336"/>
      <c r="E6" s="336"/>
      <c r="F6" s="336"/>
      <c r="G6" s="336"/>
      <c r="H6" s="336"/>
      <c r="I6" s="337"/>
    </row>
    <row r="7" spans="1:9" s="3" customFormat="1" ht="15.75" customHeight="1" x14ac:dyDescent="0.25">
      <c r="A7" s="347">
        <v>44128</v>
      </c>
      <c r="B7" s="239"/>
      <c r="C7" s="215" t="s">
        <v>389</v>
      </c>
      <c r="D7" s="216"/>
      <c r="E7" s="216"/>
      <c r="F7" s="216"/>
      <c r="G7" s="216"/>
      <c r="H7" s="216"/>
      <c r="I7" s="217"/>
    </row>
    <row r="8" spans="1:9" s="3" customFormat="1" ht="15.75" customHeight="1" x14ac:dyDescent="0.25">
      <c r="A8" s="243"/>
      <c r="B8" s="245"/>
      <c r="C8" s="221"/>
      <c r="D8" s="222"/>
      <c r="E8" s="222"/>
      <c r="F8" s="222"/>
      <c r="G8" s="222"/>
      <c r="H8" s="222"/>
      <c r="I8" s="223"/>
    </row>
    <row r="9" spans="1:9" s="3" customFormat="1" ht="15.75" customHeight="1" x14ac:dyDescent="0.25">
      <c r="A9" s="348"/>
      <c r="B9" s="340"/>
      <c r="C9" s="348"/>
      <c r="D9" s="339"/>
      <c r="E9" s="339"/>
      <c r="F9" s="339"/>
      <c r="G9" s="339"/>
      <c r="H9" s="339"/>
      <c r="I9" s="340"/>
    </row>
    <row r="10" spans="1:9" s="3" customFormat="1" ht="15.75" customHeight="1" x14ac:dyDescent="0.25">
      <c r="A10" s="344"/>
      <c r="B10" s="346"/>
      <c r="C10" s="344"/>
      <c r="D10" s="345"/>
      <c r="E10" s="345"/>
      <c r="F10" s="345"/>
      <c r="G10" s="345"/>
      <c r="H10" s="345"/>
      <c r="I10" s="346"/>
    </row>
    <row r="11" spans="1:9" s="3" customFormat="1" ht="15.75" customHeight="1" x14ac:dyDescent="0.25">
      <c r="A11" s="348"/>
      <c r="B11" s="340"/>
      <c r="C11" s="348"/>
      <c r="D11" s="339"/>
      <c r="E11" s="339"/>
      <c r="F11" s="339"/>
      <c r="G11" s="339"/>
      <c r="H11" s="339"/>
      <c r="I11" s="340"/>
    </row>
    <row r="12" spans="1:9" s="3" customFormat="1" ht="15.75" customHeight="1" x14ac:dyDescent="0.25">
      <c r="A12" s="344"/>
      <c r="B12" s="346"/>
      <c r="C12" s="344"/>
      <c r="D12" s="345"/>
      <c r="E12" s="345"/>
      <c r="F12" s="345"/>
      <c r="G12" s="345"/>
      <c r="H12" s="345"/>
      <c r="I12" s="346"/>
    </row>
    <row r="13" spans="1:9" s="3" customFormat="1" ht="15.75" customHeight="1" x14ac:dyDescent="0.25">
      <c r="A13" s="348"/>
      <c r="B13" s="340"/>
      <c r="C13" s="348"/>
      <c r="D13" s="339"/>
      <c r="E13" s="339"/>
      <c r="F13" s="339"/>
      <c r="G13" s="339"/>
      <c r="H13" s="339"/>
      <c r="I13" s="340"/>
    </row>
    <row r="14" spans="1:9" s="3" customFormat="1" ht="15.75" customHeight="1" x14ac:dyDescent="0.25">
      <c r="A14" s="344"/>
      <c r="B14" s="346"/>
      <c r="C14" s="344"/>
      <c r="D14" s="345"/>
      <c r="E14" s="345"/>
      <c r="F14" s="345"/>
      <c r="G14" s="345"/>
      <c r="H14" s="345"/>
      <c r="I14" s="346"/>
    </row>
    <row r="15" spans="1:9" s="3" customFormat="1" ht="13.8" x14ac:dyDescent="0.25"/>
    <row r="16" spans="1:9" s="92" customFormat="1" ht="33.75" customHeight="1" x14ac:dyDescent="0.3">
      <c r="A16" s="331" t="s">
        <v>164</v>
      </c>
      <c r="B16" s="332"/>
      <c r="C16" s="332"/>
      <c r="D16" s="332"/>
      <c r="E16" s="332"/>
      <c r="F16" s="332"/>
      <c r="G16" s="332"/>
      <c r="H16" s="332"/>
      <c r="I16" s="332"/>
    </row>
    <row r="17" spans="1:9" ht="15.75" customHeight="1" x14ac:dyDescent="0.25">
      <c r="A17" s="335" t="s">
        <v>4</v>
      </c>
      <c r="B17" s="337"/>
      <c r="C17" s="335" t="s">
        <v>163</v>
      </c>
      <c r="D17" s="336"/>
      <c r="E17" s="336"/>
      <c r="F17" s="336"/>
      <c r="G17" s="336"/>
      <c r="H17" s="336"/>
      <c r="I17" s="337"/>
    </row>
    <row r="18" spans="1:9" ht="15.75" customHeight="1" x14ac:dyDescent="0.25">
      <c r="A18" s="347">
        <v>44249</v>
      </c>
      <c r="B18" s="239"/>
      <c r="C18" s="215" t="s">
        <v>390</v>
      </c>
      <c r="D18" s="216"/>
      <c r="E18" s="216"/>
      <c r="F18" s="216"/>
      <c r="G18" s="216"/>
      <c r="H18" s="216"/>
      <c r="I18" s="217"/>
    </row>
    <row r="19" spans="1:9" ht="15.75" customHeight="1" x14ac:dyDescent="0.25">
      <c r="A19" s="243"/>
      <c r="B19" s="245"/>
      <c r="C19" s="221"/>
      <c r="D19" s="222"/>
      <c r="E19" s="222"/>
      <c r="F19" s="222"/>
      <c r="G19" s="222"/>
      <c r="H19" s="222"/>
      <c r="I19" s="223"/>
    </row>
    <row r="20" spans="1:9" ht="15.75" customHeight="1" x14ac:dyDescent="0.25">
      <c r="A20" s="348"/>
      <c r="B20" s="340"/>
      <c r="C20" s="348"/>
      <c r="D20" s="339"/>
      <c r="E20" s="339"/>
      <c r="F20" s="339"/>
      <c r="G20" s="339"/>
      <c r="H20" s="339"/>
      <c r="I20" s="340"/>
    </row>
    <row r="21" spans="1:9" ht="15.75" customHeight="1" x14ac:dyDescent="0.25">
      <c r="A21" s="344"/>
      <c r="B21" s="346"/>
      <c r="C21" s="344"/>
      <c r="D21" s="345"/>
      <c r="E21" s="345"/>
      <c r="F21" s="345"/>
      <c r="G21" s="345"/>
      <c r="H21" s="345"/>
      <c r="I21" s="346"/>
    </row>
    <row r="22" spans="1:9" ht="15.75" customHeight="1" x14ac:dyDescent="0.25">
      <c r="A22" s="348"/>
      <c r="B22" s="340"/>
      <c r="C22" s="348"/>
      <c r="D22" s="339"/>
      <c r="E22" s="339"/>
      <c r="F22" s="339"/>
      <c r="G22" s="339"/>
      <c r="H22" s="339"/>
      <c r="I22" s="340"/>
    </row>
    <row r="23" spans="1:9" ht="15.75" customHeight="1" x14ac:dyDescent="0.25">
      <c r="A23" s="344"/>
      <c r="B23" s="346"/>
      <c r="C23" s="344"/>
      <c r="D23" s="345"/>
      <c r="E23" s="345"/>
      <c r="F23" s="345"/>
      <c r="G23" s="345"/>
      <c r="H23" s="345"/>
      <c r="I23" s="346"/>
    </row>
    <row r="24" spans="1:9" ht="15.75" customHeight="1" x14ac:dyDescent="0.25">
      <c r="A24" s="348"/>
      <c r="B24" s="340"/>
      <c r="C24" s="348"/>
      <c r="D24" s="339"/>
      <c r="E24" s="339"/>
      <c r="F24" s="339"/>
      <c r="G24" s="339"/>
      <c r="H24" s="339"/>
      <c r="I24" s="340"/>
    </row>
    <row r="25" spans="1:9" ht="15.75" customHeight="1" x14ac:dyDescent="0.25">
      <c r="A25" s="344"/>
      <c r="B25" s="346"/>
      <c r="C25" s="344"/>
      <c r="D25" s="345"/>
      <c r="E25" s="345"/>
      <c r="F25" s="345"/>
      <c r="G25" s="345"/>
      <c r="H25" s="345"/>
      <c r="I25" s="346"/>
    </row>
    <row r="26" spans="1:9" ht="15.75" customHeight="1" x14ac:dyDescent="0.25">
      <c r="A26" s="348"/>
      <c r="B26" s="340"/>
      <c r="C26" s="348"/>
      <c r="D26" s="339"/>
      <c r="E26" s="339"/>
      <c r="F26" s="339"/>
      <c r="G26" s="339"/>
      <c r="H26" s="339"/>
      <c r="I26" s="340"/>
    </row>
    <row r="27" spans="1:9" ht="15.75" customHeight="1" x14ac:dyDescent="0.25">
      <c r="A27" s="344"/>
      <c r="B27" s="346"/>
      <c r="C27" s="344"/>
      <c r="D27" s="345"/>
      <c r="E27" s="345"/>
      <c r="F27" s="345"/>
      <c r="G27" s="345"/>
      <c r="H27" s="345"/>
      <c r="I27" s="346"/>
    </row>
    <row r="28" spans="1:9" ht="15.6" x14ac:dyDescent="0.3">
      <c r="A28" s="1"/>
    </row>
    <row r="29" spans="1:9" ht="36.75" customHeight="1" x14ac:dyDescent="0.25">
      <c r="A29" s="331" t="s">
        <v>391</v>
      </c>
      <c r="B29" s="332"/>
      <c r="C29" s="332"/>
      <c r="D29" s="332"/>
      <c r="E29" s="332"/>
      <c r="F29" s="332"/>
      <c r="G29" s="332"/>
      <c r="H29" s="332"/>
      <c r="I29" s="333"/>
    </row>
    <row r="53" spans="3:3" x14ac:dyDescent="0.25">
      <c r="C53" s="175">
        <v>44215</v>
      </c>
    </row>
    <row r="66" spans="6:6" x14ac:dyDescent="0.25">
      <c r="F66" s="3"/>
    </row>
  </sheetData>
  <mergeCells count="24">
    <mergeCell ref="A24:B25"/>
    <mergeCell ref="C24:I25"/>
    <mergeCell ref="A26:B27"/>
    <mergeCell ref="C26:I27"/>
    <mergeCell ref="A29:I29"/>
    <mergeCell ref="A18:B19"/>
    <mergeCell ref="C18:I19"/>
    <mergeCell ref="A20:B21"/>
    <mergeCell ref="C20:I21"/>
    <mergeCell ref="A22:B23"/>
    <mergeCell ref="C22:I23"/>
    <mergeCell ref="A17:B17"/>
    <mergeCell ref="C17:I17"/>
    <mergeCell ref="A6:B6"/>
    <mergeCell ref="C6:I6"/>
    <mergeCell ref="A7:B8"/>
    <mergeCell ref="C7:I8"/>
    <mergeCell ref="A9:B10"/>
    <mergeCell ref="C9:I10"/>
    <mergeCell ref="A11:B12"/>
    <mergeCell ref="C11:I12"/>
    <mergeCell ref="A13:B14"/>
    <mergeCell ref="C13:I14"/>
    <mergeCell ref="A16:I16"/>
  </mergeCells>
  <pageMargins left="0.7" right="0.7" top="0.75" bottom="0.75" header="0.3" footer="0.3"/>
  <pageSetup paperSize="9" scale="87" orientation="portrait" r:id="rId1"/>
  <headerFooter scaleWithDoc="0">
    <oddFooter>&amp;C&amp;"Arial,Regular"Page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50"/>
  </sheetPr>
  <dimension ref="A1:K56"/>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3" width="9.33203125" style="2"/>
    <col min="4" max="4" width="17.5546875" style="2" customWidth="1"/>
    <col min="5" max="5" width="9.33203125" style="2" customWidth="1"/>
    <col min="6" max="6" width="21.5546875" style="2" customWidth="1"/>
    <col min="7" max="7" width="10.44140625" style="2" customWidth="1"/>
    <col min="8" max="16384" width="9.33203125" style="2"/>
  </cols>
  <sheetData>
    <row r="1" spans="1:7" x14ac:dyDescent="0.25">
      <c r="A1" s="2" t="str">
        <f>+'Cover Page'!$B$29</f>
        <v>Annual Performance Report 2020</v>
      </c>
      <c r="E1" s="2" t="str">
        <f>+'Cover Page'!$B$33</f>
        <v>Severn Waste Services Limited</v>
      </c>
    </row>
    <row r="3" spans="1:7" ht="15.6" x14ac:dyDescent="0.3">
      <c r="A3" s="1" t="s">
        <v>205</v>
      </c>
    </row>
    <row r="4" spans="1:7" ht="15.6" x14ac:dyDescent="0.3">
      <c r="A4" s="1"/>
    </row>
    <row r="5" spans="1:7" s="3" customFormat="1" ht="21.75" customHeight="1" x14ac:dyDescent="0.25">
      <c r="A5" s="93" t="s">
        <v>198</v>
      </c>
      <c r="B5" s="94"/>
      <c r="C5" s="94"/>
      <c r="D5" s="94"/>
      <c r="E5" s="94"/>
      <c r="F5" s="94"/>
      <c r="G5" s="95"/>
    </row>
    <row r="6" spans="1:7" s="3" customFormat="1" ht="15.75" customHeight="1" x14ac:dyDescent="0.25">
      <c r="A6" s="215" t="s">
        <v>384</v>
      </c>
      <c r="B6" s="216"/>
      <c r="C6" s="216"/>
      <c r="D6" s="216"/>
      <c r="E6" s="216"/>
      <c r="F6" s="216"/>
      <c r="G6" s="217"/>
    </row>
    <row r="7" spans="1:7" s="3" customFormat="1" ht="15.75" customHeight="1" x14ac:dyDescent="0.25">
      <c r="A7" s="218"/>
      <c r="B7" s="219"/>
      <c r="C7" s="219"/>
      <c r="D7" s="219"/>
      <c r="E7" s="219"/>
      <c r="F7" s="219"/>
      <c r="G7" s="220"/>
    </row>
    <row r="8" spans="1:7" s="3" customFormat="1" ht="15.75" customHeight="1" x14ac:dyDescent="0.25">
      <c r="A8" s="209"/>
      <c r="B8" s="210"/>
      <c r="C8" s="210"/>
      <c r="D8" s="210"/>
      <c r="E8" s="210"/>
      <c r="F8" s="210"/>
      <c r="G8" s="211"/>
    </row>
    <row r="9" spans="1:7" s="3" customFormat="1" ht="15.75" customHeight="1" x14ac:dyDescent="0.25">
      <c r="A9" s="209"/>
      <c r="B9" s="210"/>
      <c r="C9" s="210"/>
      <c r="D9" s="210"/>
      <c r="E9" s="210"/>
      <c r="F9" s="210"/>
      <c r="G9" s="211"/>
    </row>
    <row r="10" spans="1:7" s="3" customFormat="1" ht="15.75" customHeight="1" x14ac:dyDescent="0.25">
      <c r="A10" s="209"/>
      <c r="B10" s="210"/>
      <c r="C10" s="210"/>
      <c r="D10" s="210"/>
      <c r="E10" s="210"/>
      <c r="F10" s="210"/>
      <c r="G10" s="211"/>
    </row>
    <row r="11" spans="1:7" s="3" customFormat="1" ht="15.75" customHeight="1" x14ac:dyDescent="0.25">
      <c r="A11" s="212"/>
      <c r="B11" s="213"/>
      <c r="C11" s="213"/>
      <c r="D11" s="213"/>
      <c r="E11" s="213"/>
      <c r="F11" s="213"/>
      <c r="G11" s="214"/>
    </row>
    <row r="12" spans="1:7" s="3" customFormat="1" ht="13.8" x14ac:dyDescent="0.25"/>
    <row r="13" spans="1:7" s="92" customFormat="1" ht="33.75" customHeight="1" x14ac:dyDescent="0.3">
      <c r="A13" s="331" t="s">
        <v>199</v>
      </c>
      <c r="B13" s="332"/>
      <c r="C13" s="332"/>
      <c r="D13" s="332"/>
      <c r="E13" s="332"/>
      <c r="F13" s="332"/>
      <c r="G13" s="333"/>
    </row>
    <row r="14" spans="1:7" ht="15.75" customHeight="1" x14ac:dyDescent="0.25">
      <c r="A14" s="335" t="s">
        <v>206</v>
      </c>
      <c r="B14" s="337"/>
      <c r="C14" s="335" t="s">
        <v>163</v>
      </c>
      <c r="D14" s="336"/>
      <c r="E14" s="336"/>
      <c r="F14" s="336"/>
      <c r="G14" s="336"/>
    </row>
    <row r="15" spans="1:7" ht="15.75" customHeight="1" x14ac:dyDescent="0.25">
      <c r="A15" s="215" t="s">
        <v>383</v>
      </c>
      <c r="B15" s="349"/>
      <c r="C15" s="348"/>
      <c r="D15" s="339"/>
      <c r="E15" s="339"/>
      <c r="F15" s="339"/>
      <c r="G15" s="340"/>
    </row>
    <row r="16" spans="1:7" ht="15.75" customHeight="1" x14ac:dyDescent="0.25">
      <c r="A16" s="350"/>
      <c r="B16" s="351"/>
      <c r="C16" s="344"/>
      <c r="D16" s="345"/>
      <c r="E16" s="345"/>
      <c r="F16" s="345"/>
      <c r="G16" s="346"/>
    </row>
    <row r="17" spans="1:11" ht="15.75" customHeight="1" x14ac:dyDescent="0.25">
      <c r="A17" s="348"/>
      <c r="B17" s="340"/>
      <c r="C17" s="348"/>
      <c r="D17" s="339"/>
      <c r="E17" s="339"/>
      <c r="F17" s="339"/>
      <c r="G17" s="340"/>
    </row>
    <row r="18" spans="1:11" ht="15.75" customHeight="1" x14ac:dyDescent="0.25">
      <c r="A18" s="344"/>
      <c r="B18" s="346"/>
      <c r="C18" s="344"/>
      <c r="D18" s="345"/>
      <c r="E18" s="345"/>
      <c r="F18" s="345"/>
      <c r="G18" s="346"/>
    </row>
    <row r="19" spans="1:11" ht="15.75" customHeight="1" x14ac:dyDescent="0.25">
      <c r="A19" s="348"/>
      <c r="B19" s="340"/>
      <c r="C19" s="348"/>
      <c r="D19" s="339"/>
      <c r="E19" s="339"/>
      <c r="F19" s="339"/>
      <c r="G19" s="340"/>
    </row>
    <row r="20" spans="1:11" ht="15.75" customHeight="1" x14ac:dyDescent="0.25">
      <c r="A20" s="344"/>
      <c r="B20" s="346"/>
      <c r="C20" s="344"/>
      <c r="D20" s="345"/>
      <c r="E20" s="345"/>
      <c r="F20" s="345"/>
      <c r="G20" s="346"/>
    </row>
    <row r="21" spans="1:11" ht="15.75" customHeight="1" x14ac:dyDescent="0.25">
      <c r="A21" s="348"/>
      <c r="B21" s="340"/>
      <c r="C21" s="348"/>
      <c r="D21" s="339"/>
      <c r="E21" s="339"/>
      <c r="F21" s="339"/>
      <c r="G21" s="340"/>
    </row>
    <row r="22" spans="1:11" ht="15.75" customHeight="1" x14ac:dyDescent="0.25">
      <c r="A22" s="344"/>
      <c r="B22" s="346"/>
      <c r="C22" s="344"/>
      <c r="D22" s="345"/>
      <c r="E22" s="345"/>
      <c r="F22" s="345"/>
      <c r="G22" s="346"/>
    </row>
    <row r="23" spans="1:11" ht="15.75" customHeight="1" x14ac:dyDescent="0.25">
      <c r="A23" s="348"/>
      <c r="B23" s="340"/>
      <c r="C23" s="348"/>
      <c r="D23" s="339"/>
      <c r="E23" s="339"/>
      <c r="F23" s="339"/>
      <c r="G23" s="340"/>
    </row>
    <row r="24" spans="1:11" ht="15.75" customHeight="1" x14ac:dyDescent="0.25">
      <c r="A24" s="344"/>
      <c r="B24" s="346"/>
      <c r="C24" s="344"/>
      <c r="D24" s="345"/>
      <c r="E24" s="345"/>
      <c r="F24" s="345"/>
      <c r="G24" s="346"/>
    </row>
    <row r="26" spans="1:11" x14ac:dyDescent="0.25">
      <c r="A26" s="16"/>
      <c r="B26" s="16"/>
      <c r="C26" s="16"/>
      <c r="D26" s="16"/>
      <c r="E26" s="16"/>
      <c r="F26" s="16"/>
      <c r="G26" s="16"/>
    </row>
    <row r="27" spans="1:11" s="111" customFormat="1" ht="16.5" customHeight="1" x14ac:dyDescent="0.25">
      <c r="A27" s="352" t="s">
        <v>212</v>
      </c>
      <c r="B27" s="352"/>
      <c r="C27" s="352"/>
      <c r="D27" s="352"/>
      <c r="E27" s="352"/>
      <c r="F27" s="352"/>
      <c r="G27" s="352"/>
    </row>
    <row r="28" spans="1:11" s="16" customFormat="1" ht="17.25" customHeight="1" x14ac:dyDescent="0.25">
      <c r="A28" s="354" t="s">
        <v>210</v>
      </c>
      <c r="B28" s="354"/>
      <c r="C28" s="315" t="s">
        <v>201</v>
      </c>
      <c r="D28" s="315" t="s">
        <v>207</v>
      </c>
      <c r="E28" s="315"/>
      <c r="F28" s="315"/>
      <c r="G28" s="315"/>
    </row>
    <row r="29" spans="1:11" s="16" customFormat="1" ht="17.25" customHeight="1" x14ac:dyDescent="0.25">
      <c r="A29" s="354"/>
      <c r="B29" s="354"/>
      <c r="C29" s="315"/>
      <c r="D29" s="315" t="s">
        <v>208</v>
      </c>
      <c r="E29" s="315"/>
      <c r="F29" s="315" t="s">
        <v>94</v>
      </c>
      <c r="G29" s="315"/>
    </row>
    <row r="30" spans="1:11" s="78" customFormat="1" ht="38.1" customHeight="1" x14ac:dyDescent="0.25">
      <c r="A30" s="355" t="s">
        <v>344</v>
      </c>
      <c r="B30" s="246"/>
      <c r="C30" s="112" t="s">
        <v>211</v>
      </c>
      <c r="D30" s="292">
        <v>2.6</v>
      </c>
      <c r="E30" s="292"/>
      <c r="F30" s="358"/>
      <c r="G30" s="359"/>
      <c r="J30" s="16"/>
      <c r="K30" s="16"/>
    </row>
    <row r="31" spans="1:11" s="78" customFormat="1" ht="38.1" customHeight="1" x14ac:dyDescent="0.25">
      <c r="A31" s="356" t="s">
        <v>366</v>
      </c>
      <c r="B31" s="246"/>
      <c r="C31" s="130" t="s">
        <v>302</v>
      </c>
      <c r="D31" s="357">
        <v>1</v>
      </c>
      <c r="E31" s="357"/>
      <c r="F31" s="358"/>
      <c r="G31" s="359"/>
      <c r="J31" s="16"/>
      <c r="K31" s="16"/>
    </row>
    <row r="32" spans="1:11" s="78" customFormat="1" ht="38.1" customHeight="1" x14ac:dyDescent="0.25">
      <c r="A32" s="246" t="s">
        <v>303</v>
      </c>
      <c r="B32" s="246"/>
      <c r="C32" s="130" t="s">
        <v>209</v>
      </c>
      <c r="D32" s="292">
        <v>24</v>
      </c>
      <c r="E32" s="292"/>
      <c r="F32" s="360">
        <v>4</v>
      </c>
      <c r="G32" s="361"/>
      <c r="J32" s="16"/>
      <c r="K32" s="16"/>
    </row>
    <row r="33" spans="1:7" s="78" customFormat="1" ht="38.1" customHeight="1" x14ac:dyDescent="0.3">
      <c r="A33" s="355" t="s">
        <v>341</v>
      </c>
      <c r="B33" s="246"/>
      <c r="C33" s="130" t="s">
        <v>209</v>
      </c>
      <c r="D33" s="292">
        <v>0</v>
      </c>
      <c r="E33" s="292"/>
      <c r="F33" s="358"/>
      <c r="G33" s="359"/>
    </row>
    <row r="35" spans="1:7" x14ac:dyDescent="0.25">
      <c r="A35" s="277" t="s">
        <v>213</v>
      </c>
      <c r="B35" s="277"/>
      <c r="C35" s="277"/>
      <c r="D35" s="277"/>
      <c r="E35" s="277"/>
      <c r="F35" s="277"/>
      <c r="G35" s="277"/>
    </row>
    <row r="36" spans="1:7" x14ac:dyDescent="0.25">
      <c r="A36" s="353"/>
      <c r="B36" s="353"/>
      <c r="C36" s="353"/>
      <c r="D36" s="353"/>
      <c r="E36" s="353"/>
      <c r="F36" s="353"/>
      <c r="G36" s="353"/>
    </row>
    <row r="37" spans="1:7" x14ac:dyDescent="0.25">
      <c r="A37" s="353"/>
      <c r="B37" s="353"/>
      <c r="C37" s="353"/>
      <c r="D37" s="353"/>
      <c r="E37" s="353"/>
      <c r="F37" s="353"/>
      <c r="G37" s="353"/>
    </row>
    <row r="38" spans="1:7" x14ac:dyDescent="0.25">
      <c r="A38" s="353"/>
      <c r="B38" s="353"/>
      <c r="C38" s="353"/>
      <c r="D38" s="353"/>
      <c r="E38" s="353"/>
      <c r="F38" s="353"/>
      <c r="G38" s="353"/>
    </row>
    <row r="39" spans="1:7" x14ac:dyDescent="0.25">
      <c r="A39" s="353"/>
      <c r="B39" s="353"/>
      <c r="C39" s="353"/>
      <c r="D39" s="353"/>
      <c r="E39" s="353"/>
      <c r="F39" s="353"/>
      <c r="G39" s="353"/>
    </row>
    <row r="40" spans="1:7" x14ac:dyDescent="0.25">
      <c r="A40" s="353"/>
      <c r="B40" s="353"/>
      <c r="C40" s="353"/>
      <c r="D40" s="353"/>
      <c r="E40" s="353"/>
      <c r="F40" s="353"/>
      <c r="G40" s="353"/>
    </row>
    <row r="41" spans="1:7" x14ac:dyDescent="0.25">
      <c r="A41" s="353"/>
      <c r="B41" s="353"/>
      <c r="C41" s="353"/>
      <c r="D41" s="353"/>
      <c r="E41" s="353"/>
      <c r="F41" s="353"/>
      <c r="G41" s="353"/>
    </row>
    <row r="53" spans="3:6" x14ac:dyDescent="0.25">
      <c r="C53" s="175">
        <v>44215</v>
      </c>
    </row>
    <row r="56" spans="3:6" x14ac:dyDescent="0.25">
      <c r="F56" s="3"/>
    </row>
  </sheetData>
  <mergeCells count="34">
    <mergeCell ref="A36:G41"/>
    <mergeCell ref="D33:E33"/>
    <mergeCell ref="A35:G35"/>
    <mergeCell ref="A28:B29"/>
    <mergeCell ref="A30:B30"/>
    <mergeCell ref="A31:B31"/>
    <mergeCell ref="A32:B32"/>
    <mergeCell ref="A33:B33"/>
    <mergeCell ref="D30:E30"/>
    <mergeCell ref="D31:E31"/>
    <mergeCell ref="F30:G30"/>
    <mergeCell ref="F31:G31"/>
    <mergeCell ref="F32:G32"/>
    <mergeCell ref="F33:G33"/>
    <mergeCell ref="A23:B24"/>
    <mergeCell ref="C23:G24"/>
    <mergeCell ref="D32:E32"/>
    <mergeCell ref="C28:C29"/>
    <mergeCell ref="D29:E29"/>
    <mergeCell ref="F29:G29"/>
    <mergeCell ref="D28:G28"/>
    <mergeCell ref="A27:G27"/>
    <mergeCell ref="A6:G11"/>
    <mergeCell ref="A17:B18"/>
    <mergeCell ref="C17:G18"/>
    <mergeCell ref="A21:B22"/>
    <mergeCell ref="C21:G22"/>
    <mergeCell ref="A19:B20"/>
    <mergeCell ref="C19:G20"/>
    <mergeCell ref="A13:G13"/>
    <mergeCell ref="A14:B14"/>
    <mergeCell ref="C14:G14"/>
    <mergeCell ref="A15:B16"/>
    <mergeCell ref="C15:G16"/>
  </mergeCells>
  <pageMargins left="0.7" right="0.7" top="0.75" bottom="0.75" header="0.3" footer="0.3"/>
  <pageSetup paperSize="9" scale="87" orientation="portrait" r:id="rId1"/>
  <headerFooter scaleWithDoc="0">
    <oddFooter>&amp;C&amp;"Arial,Regular"Page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50"/>
  </sheetPr>
  <dimension ref="A1:J66"/>
  <sheetViews>
    <sheetView showGridLines="0" topLeftCell="A10" zoomScaleNormal="100" workbookViewId="0">
      <selection activeCell="C54" sqref="C54"/>
    </sheetView>
  </sheetViews>
  <sheetFormatPr defaultColWidth="9.33203125" defaultRowHeight="15" x14ac:dyDescent="0.25"/>
  <cols>
    <col min="1" max="1" width="9.33203125" style="2" customWidth="1"/>
    <col min="2" max="2" width="14.5546875" style="2" customWidth="1"/>
    <col min="3" max="5" width="9.33203125" style="2"/>
    <col min="6" max="6" width="4.33203125" style="2" customWidth="1"/>
    <col min="7" max="9" width="9.33203125" style="2"/>
    <col min="10" max="10" width="11.5546875" style="2" customWidth="1"/>
    <col min="11" max="16384" width="9.33203125" style="2"/>
  </cols>
  <sheetData>
    <row r="1" spans="1:10" x14ac:dyDescent="0.25">
      <c r="A1" s="2" t="str">
        <f>+'Cover Page'!$B$29</f>
        <v>Annual Performance Report 2020</v>
      </c>
      <c r="E1" s="2" t="str">
        <f>+'Cover Page'!$B$33</f>
        <v>Severn Waste Services Limited</v>
      </c>
    </row>
    <row r="3" spans="1:10" ht="15.6" x14ac:dyDescent="0.3">
      <c r="A3" s="1" t="s">
        <v>197</v>
      </c>
    </row>
    <row r="4" spans="1:10" ht="15.6" x14ac:dyDescent="0.3">
      <c r="A4" s="1"/>
    </row>
    <row r="5" spans="1:10" s="3" customFormat="1" ht="21.75" customHeight="1" x14ac:dyDescent="0.25">
      <c r="A5" s="93" t="s">
        <v>198</v>
      </c>
      <c r="B5" s="94"/>
      <c r="C5" s="94"/>
      <c r="D5" s="94"/>
      <c r="E5" s="94"/>
      <c r="F5" s="94"/>
      <c r="G5" s="94"/>
      <c r="H5" s="94"/>
      <c r="I5" s="94"/>
      <c r="J5" s="95"/>
    </row>
    <row r="6" spans="1:10" s="3" customFormat="1" ht="15.75" customHeight="1" x14ac:dyDescent="0.25">
      <c r="A6" s="338" t="s">
        <v>385</v>
      </c>
      <c r="B6" s="339"/>
      <c r="C6" s="339"/>
      <c r="D6" s="339"/>
      <c r="E6" s="339"/>
      <c r="F6" s="339"/>
      <c r="G6" s="339"/>
      <c r="H6" s="339"/>
      <c r="I6" s="339"/>
      <c r="J6" s="340"/>
    </row>
    <row r="7" spans="1:10" s="3" customFormat="1" ht="15.75" customHeight="1" x14ac:dyDescent="0.25">
      <c r="A7" s="344"/>
      <c r="B7" s="345"/>
      <c r="C7" s="345"/>
      <c r="D7" s="345"/>
      <c r="E7" s="345"/>
      <c r="F7" s="345"/>
      <c r="G7" s="345"/>
      <c r="H7" s="345"/>
      <c r="I7" s="345"/>
      <c r="J7" s="346"/>
    </row>
    <row r="8" spans="1:10" s="3" customFormat="1" ht="15.75" customHeight="1" x14ac:dyDescent="0.25">
      <c r="A8" s="362"/>
      <c r="B8" s="363"/>
      <c r="C8" s="363"/>
      <c r="D8" s="363"/>
      <c r="E8" s="363"/>
      <c r="F8" s="363"/>
      <c r="G8" s="363"/>
      <c r="H8" s="363"/>
      <c r="I8" s="363"/>
      <c r="J8" s="349"/>
    </row>
    <row r="9" spans="1:10" s="3" customFormat="1" ht="15.75" customHeight="1" x14ac:dyDescent="0.25">
      <c r="A9" s="350"/>
      <c r="B9" s="364"/>
      <c r="C9" s="364"/>
      <c r="D9" s="364"/>
      <c r="E9" s="364"/>
      <c r="F9" s="364"/>
      <c r="G9" s="364"/>
      <c r="H9" s="364"/>
      <c r="I9" s="364"/>
      <c r="J9" s="351"/>
    </row>
    <row r="10" spans="1:10" s="3" customFormat="1" ht="15.75" customHeight="1" x14ac:dyDescent="0.25">
      <c r="A10" s="362"/>
      <c r="B10" s="363"/>
      <c r="C10" s="363"/>
      <c r="D10" s="363"/>
      <c r="E10" s="363"/>
      <c r="F10" s="363"/>
      <c r="G10" s="363"/>
      <c r="H10" s="363"/>
      <c r="I10" s="363"/>
      <c r="J10" s="349"/>
    </row>
    <row r="11" spans="1:10" s="3" customFormat="1" ht="15.75" customHeight="1" x14ac:dyDescent="0.25">
      <c r="A11" s="350"/>
      <c r="B11" s="364"/>
      <c r="C11" s="364"/>
      <c r="D11" s="364"/>
      <c r="E11" s="364"/>
      <c r="F11" s="364"/>
      <c r="G11" s="364"/>
      <c r="H11" s="364"/>
      <c r="I11" s="364"/>
      <c r="J11" s="351"/>
    </row>
    <row r="12" spans="1:10" s="3" customFormat="1" ht="13.8" x14ac:dyDescent="0.25"/>
    <row r="13" spans="1:10" s="92" customFormat="1" ht="33.75" customHeight="1" x14ac:dyDescent="0.3">
      <c r="A13" s="331" t="s">
        <v>199</v>
      </c>
      <c r="B13" s="332"/>
      <c r="C13" s="332"/>
      <c r="D13" s="332"/>
      <c r="E13" s="332"/>
      <c r="F13" s="332"/>
      <c r="G13" s="332"/>
      <c r="H13" s="332"/>
      <c r="I13" s="332"/>
      <c r="J13" s="333"/>
    </row>
    <row r="14" spans="1:10" ht="15.75" customHeight="1" x14ac:dyDescent="0.25">
      <c r="A14" s="335" t="s">
        <v>206</v>
      </c>
      <c r="B14" s="337"/>
      <c r="C14" s="335" t="s">
        <v>163</v>
      </c>
      <c r="D14" s="336"/>
      <c r="E14" s="336"/>
      <c r="F14" s="336"/>
      <c r="G14" s="336"/>
      <c r="H14" s="336"/>
      <c r="I14" s="336"/>
      <c r="J14" s="337"/>
    </row>
    <row r="15" spans="1:10" ht="15.75" customHeight="1" x14ac:dyDescent="0.25">
      <c r="A15" s="362"/>
      <c r="B15" s="349"/>
      <c r="C15" s="348"/>
      <c r="D15" s="339"/>
      <c r="E15" s="339"/>
      <c r="F15" s="339"/>
      <c r="G15" s="339"/>
      <c r="H15" s="339"/>
      <c r="I15" s="339"/>
      <c r="J15" s="340"/>
    </row>
    <row r="16" spans="1:10" ht="15.75" customHeight="1" x14ac:dyDescent="0.25">
      <c r="A16" s="350"/>
      <c r="B16" s="351"/>
      <c r="C16" s="344"/>
      <c r="D16" s="345"/>
      <c r="E16" s="345"/>
      <c r="F16" s="345"/>
      <c r="G16" s="345"/>
      <c r="H16" s="345"/>
      <c r="I16" s="345"/>
      <c r="J16" s="346"/>
    </row>
    <row r="17" spans="1:10" ht="15.75" customHeight="1" x14ac:dyDescent="0.25">
      <c r="A17" s="348"/>
      <c r="B17" s="340"/>
      <c r="C17" s="348"/>
      <c r="D17" s="339"/>
      <c r="E17" s="339"/>
      <c r="F17" s="339"/>
      <c r="G17" s="339"/>
      <c r="H17" s="339"/>
      <c r="I17" s="339"/>
      <c r="J17" s="340"/>
    </row>
    <row r="18" spans="1:10" ht="15.75" customHeight="1" x14ac:dyDescent="0.25">
      <c r="A18" s="344"/>
      <c r="B18" s="346"/>
      <c r="C18" s="344"/>
      <c r="D18" s="345"/>
      <c r="E18" s="345"/>
      <c r="F18" s="345"/>
      <c r="G18" s="345"/>
      <c r="H18" s="345"/>
      <c r="I18" s="345"/>
      <c r="J18" s="346"/>
    </row>
    <row r="19" spans="1:10" ht="15.75" customHeight="1" x14ac:dyDescent="0.25">
      <c r="A19" s="348"/>
      <c r="B19" s="340"/>
      <c r="C19" s="348"/>
      <c r="D19" s="339"/>
      <c r="E19" s="339"/>
      <c r="F19" s="339"/>
      <c r="G19" s="339"/>
      <c r="H19" s="339"/>
      <c r="I19" s="339"/>
      <c r="J19" s="340"/>
    </row>
    <row r="20" spans="1:10" ht="15.75" customHeight="1" x14ac:dyDescent="0.25">
      <c r="A20" s="344"/>
      <c r="B20" s="346"/>
      <c r="C20" s="344"/>
      <c r="D20" s="345"/>
      <c r="E20" s="345"/>
      <c r="F20" s="345"/>
      <c r="G20" s="345"/>
      <c r="H20" s="345"/>
      <c r="I20" s="345"/>
      <c r="J20" s="346"/>
    </row>
    <row r="22" spans="1:10" ht="22.5" customHeight="1" x14ac:dyDescent="0.25">
      <c r="A22" s="365" t="s">
        <v>312</v>
      </c>
      <c r="B22" s="366"/>
      <c r="C22" s="366"/>
      <c r="D22" s="366"/>
      <c r="E22" s="366"/>
      <c r="F22" s="366"/>
      <c r="G22" s="366"/>
      <c r="H22" s="366"/>
      <c r="I22" s="366"/>
      <c r="J22" s="366"/>
    </row>
    <row r="23" spans="1:10" ht="19.5" customHeight="1" x14ac:dyDescent="0.25">
      <c r="A23" s="367" t="s">
        <v>114</v>
      </c>
      <c r="B23" s="368"/>
      <c r="C23" s="369"/>
      <c r="D23" s="370" t="s">
        <v>200</v>
      </c>
      <c r="E23" s="371"/>
      <c r="F23" s="372"/>
      <c r="G23" s="107" t="s">
        <v>201</v>
      </c>
      <c r="H23" s="107" t="s">
        <v>202</v>
      </c>
      <c r="I23" s="107" t="s">
        <v>204</v>
      </c>
      <c r="J23" s="107" t="s">
        <v>203</v>
      </c>
    </row>
    <row r="24" spans="1:10" x14ac:dyDescent="0.25">
      <c r="A24" s="373"/>
      <c r="B24" s="374"/>
      <c r="C24" s="375"/>
      <c r="D24" s="376"/>
      <c r="E24" s="377"/>
      <c r="F24" s="378"/>
      <c r="G24" s="109"/>
      <c r="H24" s="109"/>
      <c r="I24" s="109"/>
      <c r="J24" s="172"/>
    </row>
    <row r="25" spans="1:10" x14ac:dyDescent="0.25">
      <c r="A25" s="373"/>
      <c r="B25" s="374"/>
      <c r="C25" s="375"/>
      <c r="D25" s="376"/>
      <c r="E25" s="377"/>
      <c r="F25" s="378"/>
      <c r="G25" s="109"/>
      <c r="H25" s="109"/>
      <c r="I25" s="109"/>
      <c r="J25" s="172"/>
    </row>
    <row r="26" spans="1:10" x14ac:dyDescent="0.25">
      <c r="A26" s="373"/>
      <c r="B26" s="374"/>
      <c r="C26" s="375"/>
      <c r="D26" s="376"/>
      <c r="E26" s="377"/>
      <c r="F26" s="378"/>
      <c r="G26" s="109"/>
      <c r="H26" s="109"/>
      <c r="I26" s="109"/>
      <c r="J26" s="172"/>
    </row>
    <row r="27" spans="1:10" x14ac:dyDescent="0.25">
      <c r="A27" s="373"/>
      <c r="B27" s="374"/>
      <c r="C27" s="375"/>
      <c r="D27" s="376"/>
      <c r="E27" s="377"/>
      <c r="F27" s="378"/>
      <c r="G27" s="109"/>
      <c r="H27" s="109"/>
      <c r="I27" s="109"/>
      <c r="J27" s="172"/>
    </row>
    <row r="28" spans="1:10" x14ac:dyDescent="0.25">
      <c r="A28" s="373"/>
      <c r="B28" s="374"/>
      <c r="C28" s="375"/>
      <c r="D28" s="376"/>
      <c r="E28" s="377"/>
      <c r="F28" s="378"/>
      <c r="G28" s="109"/>
      <c r="H28" s="109"/>
      <c r="I28" s="109"/>
      <c r="J28" s="172"/>
    </row>
    <row r="29" spans="1:10" x14ac:dyDescent="0.25">
      <c r="A29" s="373"/>
      <c r="B29" s="374"/>
      <c r="C29" s="375"/>
      <c r="D29" s="376"/>
      <c r="E29" s="377"/>
      <c r="F29" s="378"/>
      <c r="G29" s="109"/>
      <c r="H29" s="109"/>
      <c r="I29" s="109"/>
      <c r="J29" s="172"/>
    </row>
    <row r="30" spans="1:10" x14ac:dyDescent="0.25">
      <c r="A30" s="379"/>
      <c r="B30" s="379"/>
      <c r="C30" s="379"/>
      <c r="D30" s="376"/>
      <c r="E30" s="377"/>
      <c r="F30" s="378"/>
      <c r="G30" s="109"/>
      <c r="H30" s="109"/>
      <c r="I30" s="109"/>
      <c r="J30" s="172"/>
    </row>
    <row r="31" spans="1:10" x14ac:dyDescent="0.25">
      <c r="A31" s="16"/>
      <c r="B31" s="16"/>
      <c r="C31" s="16"/>
      <c r="D31" s="16"/>
      <c r="E31" s="16"/>
      <c r="F31" s="16"/>
      <c r="G31" s="16"/>
      <c r="H31" s="16"/>
      <c r="I31" s="16"/>
      <c r="J31" s="16"/>
    </row>
    <row r="32" spans="1:10" x14ac:dyDescent="0.25">
      <c r="A32" s="16"/>
      <c r="B32" s="16"/>
      <c r="C32" s="16"/>
      <c r="D32" s="16"/>
      <c r="E32" s="16"/>
      <c r="F32" s="16"/>
      <c r="G32" s="16"/>
      <c r="H32" s="16"/>
      <c r="I32" s="16"/>
      <c r="J32" s="16"/>
    </row>
    <row r="33" spans="1:10" x14ac:dyDescent="0.25">
      <c r="A33" s="16"/>
      <c r="B33" s="16"/>
      <c r="C33" s="16"/>
      <c r="D33" s="16"/>
      <c r="E33" s="16"/>
      <c r="F33" s="16"/>
      <c r="G33" s="16"/>
      <c r="H33" s="16"/>
      <c r="I33" s="16"/>
      <c r="J33" s="16"/>
    </row>
    <row r="53" spans="3:3" x14ac:dyDescent="0.25">
      <c r="C53" s="175">
        <v>44215</v>
      </c>
    </row>
    <row r="66" spans="6:6" x14ac:dyDescent="0.25">
      <c r="F66" s="3"/>
    </row>
  </sheetData>
  <mergeCells count="29">
    <mergeCell ref="A30:C30"/>
    <mergeCell ref="D30:F30"/>
    <mergeCell ref="A27:C27"/>
    <mergeCell ref="D27:F27"/>
    <mergeCell ref="A28:C28"/>
    <mergeCell ref="D28:F28"/>
    <mergeCell ref="A29:C29"/>
    <mergeCell ref="D29:F29"/>
    <mergeCell ref="A24:C24"/>
    <mergeCell ref="D24:F24"/>
    <mergeCell ref="A25:C25"/>
    <mergeCell ref="D25:F25"/>
    <mergeCell ref="A26:C26"/>
    <mergeCell ref="D26:F26"/>
    <mergeCell ref="A22:J22"/>
    <mergeCell ref="A23:C23"/>
    <mergeCell ref="D23:F23"/>
    <mergeCell ref="A15:B16"/>
    <mergeCell ref="C15:J16"/>
    <mergeCell ref="A17:B18"/>
    <mergeCell ref="C17:J18"/>
    <mergeCell ref="A19:B20"/>
    <mergeCell ref="C19:J20"/>
    <mergeCell ref="A6:J7"/>
    <mergeCell ref="A8:J9"/>
    <mergeCell ref="A10:J11"/>
    <mergeCell ref="A13:J13"/>
    <mergeCell ref="A14:B14"/>
    <mergeCell ref="C14:J14"/>
  </mergeCells>
  <pageMargins left="0.7" right="0.7" top="0.75" bottom="0.75" header="0.3" footer="0.3"/>
  <pageSetup paperSize="9" scale="87" orientation="portrait" r:id="rId1"/>
  <headerFooter scaleWithDoc="0">
    <oddFooter>&amp;C&amp;"Arial,Regular"Page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sheetPr>
  <dimension ref="A1:P63"/>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9" width="9.33203125" style="2"/>
    <col min="10" max="10" width="10.44140625" style="2" customWidth="1"/>
    <col min="11" max="16384" width="9.33203125" style="2"/>
  </cols>
  <sheetData>
    <row r="1" spans="1:16" x14ac:dyDescent="0.25">
      <c r="A1" s="2" t="str">
        <f>+'Cover Page'!$B$29</f>
        <v>Annual Performance Report 2020</v>
      </c>
      <c r="E1" s="2" t="str">
        <f>+'Cover Page'!$B$33</f>
        <v>Severn Waste Services Limited</v>
      </c>
    </row>
    <row r="2" spans="1:16" ht="7.5" customHeight="1" x14ac:dyDescent="0.25"/>
    <row r="3" spans="1:16" ht="15.6" x14ac:dyDescent="0.3">
      <c r="A3" s="1" t="s">
        <v>214</v>
      </c>
    </row>
    <row r="4" spans="1:16" ht="9.75" customHeight="1" x14ac:dyDescent="0.3">
      <c r="A4" s="1"/>
    </row>
    <row r="5" spans="1:16" s="3" customFormat="1" ht="21.75" customHeight="1" x14ac:dyDescent="0.3">
      <c r="A5" s="93" t="s">
        <v>251</v>
      </c>
      <c r="B5" s="94"/>
      <c r="C5" s="94"/>
      <c r="D5" s="94"/>
      <c r="E5" s="94"/>
      <c r="F5" s="94"/>
      <c r="G5" s="94"/>
      <c r="H5" s="94"/>
      <c r="I5" s="94"/>
      <c r="J5" s="95"/>
      <c r="M5" s="145" t="s">
        <v>304</v>
      </c>
    </row>
    <row r="6" spans="1:16" s="3" customFormat="1" ht="15.75" customHeight="1" x14ac:dyDescent="0.25">
      <c r="A6" s="215" t="s">
        <v>399</v>
      </c>
      <c r="B6" s="363"/>
      <c r="C6" s="363"/>
      <c r="D6" s="363"/>
      <c r="E6" s="363"/>
      <c r="F6" s="363"/>
      <c r="G6" s="363"/>
      <c r="H6" s="363"/>
      <c r="I6" s="363"/>
      <c r="J6" s="349"/>
      <c r="M6" s="380" t="s">
        <v>322</v>
      </c>
      <c r="N6" s="380"/>
      <c r="O6" s="380"/>
      <c r="P6" s="380"/>
    </row>
    <row r="7" spans="1:16" s="3" customFormat="1" ht="15.75" customHeight="1" x14ac:dyDescent="0.25">
      <c r="A7" s="350"/>
      <c r="B7" s="364"/>
      <c r="C7" s="364"/>
      <c r="D7" s="364"/>
      <c r="E7" s="364"/>
      <c r="F7" s="364"/>
      <c r="G7" s="364"/>
      <c r="H7" s="364"/>
      <c r="I7" s="364"/>
      <c r="J7" s="351"/>
      <c r="M7" s="380"/>
      <c r="N7" s="380"/>
      <c r="O7" s="380"/>
      <c r="P7" s="380"/>
    </row>
    <row r="8" spans="1:16" s="3" customFormat="1" ht="13.8" x14ac:dyDescent="0.25">
      <c r="M8" s="380"/>
      <c r="N8" s="380"/>
      <c r="O8" s="380"/>
      <c r="P8" s="380"/>
    </row>
    <row r="9" spans="1:16" s="111" customFormat="1" ht="16.5" customHeight="1" x14ac:dyDescent="0.25">
      <c r="A9" s="352" t="s">
        <v>215</v>
      </c>
      <c r="B9" s="352"/>
      <c r="C9" s="352"/>
      <c r="D9" s="352"/>
      <c r="E9" s="352"/>
      <c r="F9" s="352"/>
      <c r="G9" s="352"/>
      <c r="H9" s="352"/>
      <c r="I9" s="352"/>
      <c r="J9" s="352"/>
      <c r="M9" s="380"/>
      <c r="N9" s="380"/>
      <c r="O9" s="380"/>
      <c r="P9" s="380"/>
    </row>
    <row r="10" spans="1:16" s="111" customFormat="1" ht="16.5" customHeight="1" x14ac:dyDescent="0.25">
      <c r="A10" s="381" t="s">
        <v>139</v>
      </c>
      <c r="B10" s="382"/>
      <c r="C10" s="392" t="s">
        <v>250</v>
      </c>
      <c r="D10" s="388" t="s">
        <v>249</v>
      </c>
      <c r="E10" s="389"/>
      <c r="F10" s="385" t="s">
        <v>203</v>
      </c>
      <c r="G10" s="386"/>
      <c r="H10" s="386"/>
      <c r="I10" s="386"/>
      <c r="J10" s="387"/>
      <c r="M10" s="380" t="s">
        <v>323</v>
      </c>
      <c r="N10" s="380"/>
      <c r="O10" s="380"/>
      <c r="P10" s="380"/>
    </row>
    <row r="11" spans="1:16" s="16" customFormat="1" ht="17.25" customHeight="1" x14ac:dyDescent="0.25">
      <c r="A11" s="383"/>
      <c r="B11" s="384"/>
      <c r="C11" s="393"/>
      <c r="D11" s="390"/>
      <c r="E11" s="391"/>
      <c r="F11" s="90" t="s">
        <v>115</v>
      </c>
      <c r="G11" s="90" t="s">
        <v>116</v>
      </c>
      <c r="H11" s="90" t="s">
        <v>117</v>
      </c>
      <c r="I11" s="90" t="s">
        <v>118</v>
      </c>
      <c r="J11" s="90" t="s">
        <v>119</v>
      </c>
      <c r="M11" s="380"/>
      <c r="N11" s="380"/>
      <c r="O11" s="380"/>
      <c r="P11" s="380"/>
    </row>
    <row r="12" spans="1:16" s="16" customFormat="1" ht="23.25" customHeight="1" x14ac:dyDescent="0.25">
      <c r="A12" s="246" t="s">
        <v>149</v>
      </c>
      <c r="B12" s="246"/>
      <c r="C12" s="106" t="s">
        <v>242</v>
      </c>
      <c r="D12" s="291" t="s">
        <v>243</v>
      </c>
      <c r="E12" s="291"/>
      <c r="F12" s="109">
        <v>0.06</v>
      </c>
      <c r="G12" s="109"/>
      <c r="H12" s="109"/>
      <c r="I12" s="109"/>
      <c r="J12" s="109"/>
      <c r="M12" s="380"/>
      <c r="N12" s="380"/>
      <c r="O12" s="380"/>
      <c r="P12" s="380"/>
    </row>
    <row r="13" spans="1:16" s="16" customFormat="1" ht="23.25" customHeight="1" x14ac:dyDescent="0.25">
      <c r="A13" s="246" t="s">
        <v>216</v>
      </c>
      <c r="B13" s="246"/>
      <c r="C13" s="106" t="s">
        <v>301</v>
      </c>
      <c r="D13" s="291" t="s">
        <v>244</v>
      </c>
      <c r="E13" s="291"/>
      <c r="F13" s="109">
        <v>1E-3</v>
      </c>
      <c r="G13" s="109"/>
      <c r="H13" s="109"/>
      <c r="I13" s="109"/>
      <c r="J13" s="109"/>
    </row>
    <row r="14" spans="1:16" s="16" customFormat="1" ht="23.25" customHeight="1" x14ac:dyDescent="0.25">
      <c r="A14" s="246" t="s">
        <v>217</v>
      </c>
      <c r="B14" s="246"/>
      <c r="C14" s="106" t="s">
        <v>301</v>
      </c>
      <c r="D14" s="291" t="s">
        <v>244</v>
      </c>
      <c r="E14" s="291"/>
      <c r="F14" s="109">
        <v>4.0000000000000001E-3</v>
      </c>
      <c r="G14" s="109"/>
      <c r="H14" s="109"/>
      <c r="I14" s="109"/>
      <c r="J14" s="109"/>
    </row>
    <row r="15" spans="1:16" s="16" customFormat="1" ht="23.25" customHeight="1" x14ac:dyDescent="0.25">
      <c r="A15" s="246" t="s">
        <v>218</v>
      </c>
      <c r="B15" s="246"/>
      <c r="C15" s="106" t="s">
        <v>301</v>
      </c>
      <c r="D15" s="291" t="s">
        <v>245</v>
      </c>
      <c r="E15" s="291"/>
      <c r="F15" s="109">
        <v>7.0000000000000007E-2</v>
      </c>
      <c r="G15" s="109"/>
      <c r="H15" s="109"/>
      <c r="I15" s="109"/>
      <c r="J15" s="109"/>
    </row>
    <row r="16" spans="1:16" s="16" customFormat="1" ht="23.25" customHeight="1" x14ac:dyDescent="0.25">
      <c r="A16" s="246" t="s">
        <v>219</v>
      </c>
      <c r="B16" s="246"/>
      <c r="C16" s="106" t="s">
        <v>301</v>
      </c>
      <c r="D16" s="291" t="s">
        <v>246</v>
      </c>
      <c r="E16" s="291"/>
      <c r="F16" s="109">
        <v>0.01</v>
      </c>
      <c r="G16" s="109"/>
      <c r="H16" s="109"/>
      <c r="I16" s="109"/>
      <c r="J16" s="109"/>
    </row>
    <row r="17" spans="1:10" s="16" customFormat="1" ht="23.25" customHeight="1" x14ac:dyDescent="0.25">
      <c r="A17" s="246" t="s">
        <v>220</v>
      </c>
      <c r="B17" s="246"/>
      <c r="C17" s="106" t="s">
        <v>301</v>
      </c>
      <c r="D17" s="291" t="s">
        <v>247</v>
      </c>
      <c r="E17" s="291"/>
      <c r="F17" s="109">
        <v>2E-3</v>
      </c>
      <c r="G17" s="109"/>
      <c r="H17" s="109"/>
      <c r="I17" s="109"/>
      <c r="J17" s="109"/>
    </row>
    <row r="18" spans="1:10" s="16" customFormat="1" ht="23.25" customHeight="1" x14ac:dyDescent="0.25">
      <c r="A18" s="246" t="s">
        <v>221</v>
      </c>
      <c r="B18" s="246"/>
      <c r="C18" s="106" t="s">
        <v>301</v>
      </c>
      <c r="D18" s="291" t="s">
        <v>247</v>
      </c>
      <c r="E18" s="291"/>
      <c r="F18" s="109">
        <v>5.0000000000000001E-4</v>
      </c>
      <c r="G18" s="109"/>
      <c r="H18" s="109"/>
      <c r="I18" s="109"/>
      <c r="J18" s="109"/>
    </row>
    <row r="19" spans="1:10" s="16" customFormat="1" ht="23.25" customHeight="1" x14ac:dyDescent="0.25">
      <c r="A19" s="246" t="s">
        <v>222</v>
      </c>
      <c r="B19" s="246"/>
      <c r="C19" s="106" t="s">
        <v>301</v>
      </c>
      <c r="D19" s="291" t="s">
        <v>247</v>
      </c>
      <c r="E19" s="291"/>
      <c r="F19" s="109">
        <v>4.0000000000000001E-3</v>
      </c>
      <c r="G19" s="109"/>
      <c r="H19" s="109"/>
      <c r="I19" s="109"/>
      <c r="J19" s="109"/>
    </row>
    <row r="20" spans="1:10" s="16" customFormat="1" ht="23.25" customHeight="1" x14ac:dyDescent="0.25">
      <c r="A20" s="246" t="s">
        <v>223</v>
      </c>
      <c r="B20" s="246"/>
      <c r="C20" s="106" t="s">
        <v>301</v>
      </c>
      <c r="D20" s="291" t="s">
        <v>247</v>
      </c>
      <c r="E20" s="291"/>
      <c r="F20" s="109">
        <v>0.01</v>
      </c>
      <c r="G20" s="109"/>
      <c r="H20" s="109"/>
      <c r="I20" s="109"/>
      <c r="J20" s="109"/>
    </row>
    <row r="21" spans="1:10" s="16" customFormat="1" ht="23.25" customHeight="1" x14ac:dyDescent="0.25">
      <c r="A21" s="246" t="s">
        <v>224</v>
      </c>
      <c r="B21" s="246"/>
      <c r="C21" s="106" t="s">
        <v>301</v>
      </c>
      <c r="D21" s="291" t="s">
        <v>247</v>
      </c>
      <c r="E21" s="291"/>
      <c r="F21" s="109">
        <v>0.01</v>
      </c>
      <c r="G21" s="109"/>
      <c r="H21" s="109"/>
      <c r="I21" s="109"/>
      <c r="J21" s="109"/>
    </row>
    <row r="22" spans="1:10" s="16" customFormat="1" ht="23.25" customHeight="1" x14ac:dyDescent="0.25">
      <c r="A22" s="246" t="s">
        <v>225</v>
      </c>
      <c r="B22" s="246"/>
      <c r="C22" s="106" t="s">
        <v>301</v>
      </c>
      <c r="D22" s="291" t="s">
        <v>247</v>
      </c>
      <c r="E22" s="291"/>
      <c r="F22" s="109">
        <v>0.02</v>
      </c>
      <c r="G22" s="109"/>
      <c r="H22" s="109"/>
      <c r="I22" s="109"/>
      <c r="J22" s="109"/>
    </row>
    <row r="23" spans="1:10" s="16" customFormat="1" ht="23.25" customHeight="1" x14ac:dyDescent="0.25">
      <c r="A23" s="246" t="s">
        <v>226</v>
      </c>
      <c r="B23" s="246"/>
      <c r="C23" s="106" t="s">
        <v>301</v>
      </c>
      <c r="D23" s="291" t="s">
        <v>248</v>
      </c>
      <c r="E23" s="291"/>
      <c r="F23" s="109">
        <v>0.02</v>
      </c>
      <c r="G23" s="109"/>
      <c r="H23" s="109"/>
      <c r="I23" s="109"/>
      <c r="J23" s="109"/>
    </row>
    <row r="24" spans="1:10" s="16" customFormat="1" ht="23.25" customHeight="1" x14ac:dyDescent="0.25">
      <c r="A24" s="246" t="s">
        <v>227</v>
      </c>
      <c r="B24" s="246"/>
      <c r="C24" s="106" t="s">
        <v>301</v>
      </c>
      <c r="D24" s="291" t="s">
        <v>248</v>
      </c>
      <c r="E24" s="291"/>
      <c r="F24" s="109">
        <v>0.13</v>
      </c>
      <c r="G24" s="109"/>
      <c r="H24" s="109"/>
      <c r="I24" s="109"/>
      <c r="J24" s="109"/>
    </row>
    <row r="25" spans="1:10" s="16" customFormat="1" ht="23.25" customHeight="1" x14ac:dyDescent="0.25">
      <c r="A25" s="246" t="s">
        <v>228</v>
      </c>
      <c r="B25" s="246"/>
      <c r="C25" s="106" t="s">
        <v>301</v>
      </c>
      <c r="D25" s="291" t="s">
        <v>248</v>
      </c>
      <c r="E25" s="291"/>
      <c r="F25" s="109">
        <v>6.0000000000000001E-3</v>
      </c>
      <c r="G25" s="109"/>
      <c r="H25" s="109"/>
      <c r="I25" s="109"/>
      <c r="J25" s="109"/>
    </row>
    <row r="26" spans="1:10" s="16" customFormat="1" ht="23.25" customHeight="1" x14ac:dyDescent="0.25">
      <c r="A26" s="246" t="s">
        <v>229</v>
      </c>
      <c r="B26" s="246"/>
      <c r="C26" s="106" t="s">
        <v>301</v>
      </c>
      <c r="D26" s="291" t="s">
        <v>248</v>
      </c>
      <c r="E26" s="291"/>
      <c r="F26" s="109">
        <v>0.04</v>
      </c>
      <c r="G26" s="109"/>
      <c r="H26" s="109"/>
      <c r="I26" s="109"/>
      <c r="J26" s="109"/>
    </row>
    <row r="27" spans="1:10" s="16" customFormat="1" ht="23.25" customHeight="1" x14ac:dyDescent="0.25">
      <c r="A27" s="246" t="s">
        <v>230</v>
      </c>
      <c r="B27" s="246"/>
      <c r="C27" s="106" t="s">
        <v>301</v>
      </c>
      <c r="D27" s="291" t="s">
        <v>248</v>
      </c>
      <c r="E27" s="291"/>
      <c r="F27" s="109">
        <v>0.04</v>
      </c>
      <c r="G27" s="109"/>
      <c r="H27" s="109"/>
      <c r="I27" s="109"/>
      <c r="J27" s="109"/>
    </row>
    <row r="28" spans="1:10" s="16" customFormat="1" ht="23.25" customHeight="1" x14ac:dyDescent="0.25">
      <c r="A28" s="246" t="s">
        <v>231</v>
      </c>
      <c r="B28" s="246"/>
      <c r="C28" s="106" t="s">
        <v>301</v>
      </c>
      <c r="D28" s="291" t="s">
        <v>248</v>
      </c>
      <c r="E28" s="291"/>
      <c r="F28" s="109">
        <v>0.09</v>
      </c>
      <c r="G28" s="109"/>
      <c r="H28" s="109"/>
      <c r="I28" s="109"/>
      <c r="J28" s="109"/>
    </row>
    <row r="29" spans="1:10" s="16" customFormat="1" ht="23.25" customHeight="1" x14ac:dyDescent="0.25">
      <c r="A29" s="246" t="s">
        <v>232</v>
      </c>
      <c r="B29" s="246"/>
      <c r="C29" s="106" t="s">
        <v>301</v>
      </c>
      <c r="D29" s="291" t="s">
        <v>248</v>
      </c>
      <c r="E29" s="291"/>
      <c r="F29" s="109">
        <v>6.0000000000000001E-3</v>
      </c>
      <c r="G29" s="109"/>
      <c r="H29" s="109"/>
      <c r="I29" s="109"/>
      <c r="J29" s="109"/>
    </row>
    <row r="30" spans="1:10" s="16" customFormat="1" ht="23.25" customHeight="1" x14ac:dyDescent="0.25">
      <c r="A30" s="246" t="s">
        <v>233</v>
      </c>
      <c r="B30" s="246"/>
      <c r="C30" s="106" t="s">
        <v>301</v>
      </c>
      <c r="D30" s="291" t="s">
        <v>248</v>
      </c>
      <c r="E30" s="291"/>
      <c r="F30" s="109">
        <v>0.01</v>
      </c>
      <c r="G30" s="109"/>
      <c r="H30" s="109"/>
      <c r="I30" s="109"/>
      <c r="J30" s="109"/>
    </row>
    <row r="31" spans="1:10" s="16" customFormat="1" ht="23.25" customHeight="1" x14ac:dyDescent="0.25">
      <c r="A31" s="246" t="s">
        <v>234</v>
      </c>
      <c r="B31" s="246"/>
      <c r="C31" s="106" t="s">
        <v>301</v>
      </c>
      <c r="D31" s="291" t="s">
        <v>248</v>
      </c>
      <c r="E31" s="291"/>
      <c r="F31" s="109">
        <v>6.0000000000000001E-3</v>
      </c>
      <c r="G31" s="109"/>
      <c r="H31" s="109"/>
      <c r="I31" s="109"/>
      <c r="J31" s="109"/>
    </row>
    <row r="32" spans="1:10" s="16" customFormat="1" ht="23.25" customHeight="1" x14ac:dyDescent="0.25">
      <c r="A32" s="246" t="s">
        <v>235</v>
      </c>
      <c r="B32" s="246"/>
      <c r="C32" s="106" t="s">
        <v>301</v>
      </c>
      <c r="D32" s="291" t="s">
        <v>248</v>
      </c>
      <c r="E32" s="291"/>
      <c r="F32" s="109">
        <v>0.15</v>
      </c>
      <c r="G32" s="109"/>
      <c r="H32" s="109"/>
      <c r="I32" s="109"/>
      <c r="J32" s="109"/>
    </row>
    <row r="33" spans="1:10" s="16" customFormat="1" ht="23.25" customHeight="1" x14ac:dyDescent="0.25">
      <c r="A33" s="246" t="s">
        <v>236</v>
      </c>
      <c r="B33" s="246"/>
      <c r="C33" s="106" t="s">
        <v>301</v>
      </c>
      <c r="D33" s="291" t="s">
        <v>248</v>
      </c>
      <c r="E33" s="291"/>
      <c r="F33" s="109">
        <v>6.0000000000000001E-3</v>
      </c>
      <c r="G33" s="109"/>
      <c r="H33" s="109"/>
      <c r="I33" s="109"/>
      <c r="J33" s="109"/>
    </row>
    <row r="34" spans="1:10" s="16" customFormat="1" ht="23.25" customHeight="1" x14ac:dyDescent="0.25">
      <c r="A34" s="246" t="s">
        <v>237</v>
      </c>
      <c r="B34" s="246"/>
      <c r="C34" s="106" t="s">
        <v>301</v>
      </c>
      <c r="D34" s="291" t="s">
        <v>248</v>
      </c>
      <c r="E34" s="291"/>
      <c r="F34" s="168">
        <v>6.0000000000000001E-3</v>
      </c>
      <c r="G34" s="109"/>
      <c r="H34" s="109"/>
      <c r="I34" s="109"/>
      <c r="J34" s="109"/>
    </row>
    <row r="35" spans="1:10" s="16" customFormat="1" ht="23.25" customHeight="1" x14ac:dyDescent="0.25">
      <c r="A35" s="246" t="s">
        <v>238</v>
      </c>
      <c r="B35" s="246"/>
      <c r="C35" s="106" t="s">
        <v>301</v>
      </c>
      <c r="D35" s="291" t="s">
        <v>248</v>
      </c>
      <c r="E35" s="291"/>
      <c r="F35" s="168">
        <v>6.0000000000000001E-3</v>
      </c>
      <c r="G35" s="109"/>
      <c r="H35" s="109"/>
      <c r="I35" s="109"/>
      <c r="J35" s="109"/>
    </row>
    <row r="36" spans="1:10" s="16" customFormat="1" ht="23.25" customHeight="1" x14ac:dyDescent="0.25">
      <c r="A36" s="246" t="s">
        <v>239</v>
      </c>
      <c r="B36" s="246"/>
      <c r="C36" s="106" t="s">
        <v>301</v>
      </c>
      <c r="D36" s="291" t="s">
        <v>248</v>
      </c>
      <c r="E36" s="291"/>
      <c r="F36" s="109">
        <v>0.65</v>
      </c>
      <c r="G36" s="109"/>
      <c r="H36" s="109"/>
      <c r="I36" s="109"/>
      <c r="J36" s="109"/>
    </row>
    <row r="37" spans="1:10" s="16" customFormat="1" ht="23.25" customHeight="1" x14ac:dyDescent="0.25">
      <c r="A37" s="246" t="s">
        <v>240</v>
      </c>
      <c r="B37" s="246"/>
      <c r="C37" s="106" t="s">
        <v>301</v>
      </c>
      <c r="D37" s="291" t="s">
        <v>248</v>
      </c>
      <c r="E37" s="291"/>
      <c r="F37" s="168">
        <v>6.0000000000000001E-3</v>
      </c>
      <c r="G37" s="109"/>
      <c r="H37" s="109"/>
      <c r="I37" s="109"/>
      <c r="J37" s="109"/>
    </row>
    <row r="38" spans="1:10" s="16" customFormat="1" ht="23.25" customHeight="1" x14ac:dyDescent="0.25">
      <c r="A38" s="246" t="s">
        <v>241</v>
      </c>
      <c r="B38" s="246"/>
      <c r="C38" s="106" t="s">
        <v>301</v>
      </c>
      <c r="D38" s="291" t="s">
        <v>248</v>
      </c>
      <c r="E38" s="291"/>
      <c r="F38" s="109">
        <v>0.56999999999999995</v>
      </c>
      <c r="G38" s="109"/>
      <c r="H38" s="109"/>
      <c r="I38" s="109"/>
      <c r="J38" s="109"/>
    </row>
    <row r="39" spans="1:10" x14ac:dyDescent="0.25">
      <c r="A39" s="277" t="s">
        <v>213</v>
      </c>
      <c r="B39" s="277"/>
      <c r="C39" s="277"/>
      <c r="D39" s="277"/>
      <c r="E39" s="277"/>
      <c r="F39" s="277"/>
      <c r="G39" s="277"/>
      <c r="H39" s="277"/>
      <c r="I39" s="277"/>
      <c r="J39" s="277"/>
    </row>
    <row r="40" spans="1:10" x14ac:dyDescent="0.25">
      <c r="A40" s="353"/>
      <c r="B40" s="353"/>
      <c r="C40" s="353"/>
      <c r="D40" s="353"/>
      <c r="E40" s="353"/>
      <c r="F40" s="353"/>
      <c r="G40" s="353"/>
      <c r="H40" s="353"/>
      <c r="I40" s="353"/>
      <c r="J40" s="353"/>
    </row>
    <row r="53" spans="3:6" x14ac:dyDescent="0.25">
      <c r="C53" s="175">
        <v>44215</v>
      </c>
    </row>
    <row r="63" spans="3:6" x14ac:dyDescent="0.25">
      <c r="F63" s="3"/>
    </row>
  </sheetData>
  <mergeCells count="64">
    <mergeCell ref="D19:E19"/>
    <mergeCell ref="D28:E28"/>
    <mergeCell ref="D34:E34"/>
    <mergeCell ref="D20:E20"/>
    <mergeCell ref="D21:E21"/>
    <mergeCell ref="D22:E22"/>
    <mergeCell ref="D23:E23"/>
    <mergeCell ref="D24:E24"/>
    <mergeCell ref="D25:E25"/>
    <mergeCell ref="D32:E32"/>
    <mergeCell ref="D26:E26"/>
    <mergeCell ref="D27:E27"/>
    <mergeCell ref="D29:E29"/>
    <mergeCell ref="D14:E14"/>
    <mergeCell ref="D15:E15"/>
    <mergeCell ref="D16:E16"/>
    <mergeCell ref="D17:E17"/>
    <mergeCell ref="D18:E18"/>
    <mergeCell ref="A39:J39"/>
    <mergeCell ref="A20:B20"/>
    <mergeCell ref="A21:B21"/>
    <mergeCell ref="A22:B22"/>
    <mergeCell ref="D35:E35"/>
    <mergeCell ref="D36:E36"/>
    <mergeCell ref="A34:B34"/>
    <mergeCell ref="A35:B35"/>
    <mergeCell ref="A36:B36"/>
    <mergeCell ref="A37:B37"/>
    <mergeCell ref="A25:B25"/>
    <mergeCell ref="D33:E33"/>
    <mergeCell ref="A40:J40"/>
    <mergeCell ref="A26:B26"/>
    <mergeCell ref="A27:B27"/>
    <mergeCell ref="A23:B23"/>
    <mergeCell ref="A24:B24"/>
    <mergeCell ref="A38:B38"/>
    <mergeCell ref="A28:B28"/>
    <mergeCell ref="A29:B29"/>
    <mergeCell ref="A30:B30"/>
    <mergeCell ref="A31:B31"/>
    <mergeCell ref="A32:B32"/>
    <mergeCell ref="A33:B33"/>
    <mergeCell ref="D38:E38"/>
    <mergeCell ref="D30:E30"/>
    <mergeCell ref="D31:E31"/>
    <mergeCell ref="D37:E37"/>
    <mergeCell ref="A17:B17"/>
    <mergeCell ref="A18:B18"/>
    <mergeCell ref="A19:B19"/>
    <mergeCell ref="A14:B14"/>
    <mergeCell ref="A15:B15"/>
    <mergeCell ref="A16:B16"/>
    <mergeCell ref="A13:B13"/>
    <mergeCell ref="D12:E12"/>
    <mergeCell ref="D13:E13"/>
    <mergeCell ref="A10:B11"/>
    <mergeCell ref="F10:J10"/>
    <mergeCell ref="D10:E11"/>
    <mergeCell ref="C10:C11"/>
    <mergeCell ref="M6:P9"/>
    <mergeCell ref="M10:P12"/>
    <mergeCell ref="A9:J9"/>
    <mergeCell ref="A6:J7"/>
    <mergeCell ref="A12:B12"/>
  </mergeCells>
  <pageMargins left="0.7" right="0.7" top="0.75" bottom="0.75" header="0.3" footer="0.3"/>
  <pageSetup paperSize="9" scale="87" orientation="portrait" r:id="rId1"/>
  <headerFooter scaleWithDoc="0">
    <oddFooter>&amp;C&amp;"Arial,Regular"Page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A1:P65"/>
  <sheetViews>
    <sheetView showGridLines="0" zoomScaleNormal="100" workbookViewId="0">
      <selection activeCell="C54" sqref="C54"/>
    </sheetView>
  </sheetViews>
  <sheetFormatPr defaultColWidth="9.33203125" defaultRowHeight="15" x14ac:dyDescent="0.25"/>
  <cols>
    <col min="1" max="1" width="21.33203125" style="2" customWidth="1"/>
    <col min="2" max="2" width="13.6640625" style="2" customWidth="1"/>
    <col min="3" max="3" width="16.33203125" style="2" customWidth="1"/>
    <col min="4" max="12" width="9.33203125" style="2"/>
    <col min="13" max="13" width="10.44140625" style="2" customWidth="1"/>
    <col min="14" max="16384" width="9.33203125" style="2"/>
  </cols>
  <sheetData>
    <row r="1" spans="1:16" x14ac:dyDescent="0.25">
      <c r="A1" s="2" t="str">
        <f>+'Cover Page'!$B$29</f>
        <v>Annual Performance Report 2020</v>
      </c>
      <c r="I1" s="2" t="str">
        <f>+'Cover Page'!$B$33</f>
        <v>Severn Waste Services Limited</v>
      </c>
    </row>
    <row r="3" spans="1:16" ht="15.6" x14ac:dyDescent="0.3">
      <c r="A3" s="1" t="s">
        <v>252</v>
      </c>
    </row>
    <row r="4" spans="1:16" ht="15.6" x14ac:dyDescent="0.3">
      <c r="A4" s="1"/>
      <c r="P4" s="133" t="s">
        <v>304</v>
      </c>
    </row>
    <row r="5" spans="1:16" s="3" customFormat="1" ht="21.75" customHeight="1" x14ac:dyDescent="0.3">
      <c r="A5" s="93" t="s">
        <v>251</v>
      </c>
      <c r="B5" s="94"/>
      <c r="C5" s="94"/>
      <c r="D5" s="94"/>
      <c r="E5" s="94"/>
      <c r="F5" s="94"/>
      <c r="G5" s="94"/>
      <c r="H5" s="94"/>
      <c r="I5" s="94"/>
      <c r="J5" s="94"/>
      <c r="K5" s="94"/>
      <c r="L5" s="94"/>
      <c r="M5" s="95"/>
      <c r="P5" s="134" t="s">
        <v>305</v>
      </c>
    </row>
    <row r="6" spans="1:16" s="3" customFormat="1" ht="15.75" customHeight="1" x14ac:dyDescent="0.25">
      <c r="A6" s="338" t="s">
        <v>400</v>
      </c>
      <c r="B6" s="339"/>
      <c r="C6" s="339"/>
      <c r="D6" s="339"/>
      <c r="E6" s="339"/>
      <c r="F6" s="339"/>
      <c r="G6" s="339"/>
      <c r="H6" s="339"/>
      <c r="I6" s="339"/>
      <c r="J6" s="339"/>
      <c r="K6" s="339"/>
      <c r="L6" s="339"/>
      <c r="M6" s="340"/>
      <c r="P6" s="3" t="s">
        <v>346</v>
      </c>
    </row>
    <row r="7" spans="1:16" s="3" customFormat="1" ht="15.75" customHeight="1" x14ac:dyDescent="0.25">
      <c r="A7" s="344"/>
      <c r="B7" s="345"/>
      <c r="C7" s="345"/>
      <c r="D7" s="345"/>
      <c r="E7" s="345"/>
      <c r="F7" s="345"/>
      <c r="G7" s="345"/>
      <c r="H7" s="345"/>
      <c r="I7" s="345"/>
      <c r="J7" s="345"/>
      <c r="K7" s="345"/>
      <c r="L7" s="345"/>
      <c r="M7" s="346"/>
    </row>
    <row r="8" spans="1:16" s="3" customFormat="1" ht="15.75" customHeight="1" x14ac:dyDescent="0.25">
      <c r="A8" s="362"/>
      <c r="B8" s="363"/>
      <c r="C8" s="363"/>
      <c r="D8" s="363"/>
      <c r="E8" s="363"/>
      <c r="F8" s="363"/>
      <c r="G8" s="363"/>
      <c r="H8" s="363"/>
      <c r="I8" s="363"/>
      <c r="J8" s="363"/>
      <c r="K8" s="363"/>
      <c r="L8" s="363"/>
      <c r="M8" s="349"/>
    </row>
    <row r="9" spans="1:16" s="3" customFormat="1" ht="15.75" customHeight="1" x14ac:dyDescent="0.25">
      <c r="A9" s="350"/>
      <c r="B9" s="364"/>
      <c r="C9" s="364"/>
      <c r="D9" s="364"/>
      <c r="E9" s="364"/>
      <c r="F9" s="364"/>
      <c r="G9" s="364"/>
      <c r="H9" s="364"/>
      <c r="I9" s="364"/>
      <c r="J9" s="364"/>
      <c r="K9" s="364"/>
      <c r="L9" s="364"/>
      <c r="M9" s="351"/>
    </row>
    <row r="10" spans="1:16" s="3" customFormat="1" ht="13.8" x14ac:dyDescent="0.25"/>
    <row r="11" spans="1:16" s="111" customFormat="1" ht="16.5" customHeight="1" x14ac:dyDescent="0.25">
      <c r="A11" s="352" t="s">
        <v>345</v>
      </c>
      <c r="B11" s="352"/>
      <c r="C11" s="352"/>
      <c r="D11" s="352"/>
      <c r="E11" s="352"/>
      <c r="F11" s="352"/>
      <c r="G11" s="352"/>
      <c r="H11" s="352"/>
      <c r="I11" s="352"/>
      <c r="J11" s="352"/>
      <c r="K11" s="352"/>
      <c r="L11" s="352"/>
      <c r="M11" s="352"/>
    </row>
    <row r="12" spans="1:16" s="111" customFormat="1" ht="16.5" customHeight="1" x14ac:dyDescent="0.25">
      <c r="A12" s="397" t="s">
        <v>139</v>
      </c>
      <c r="B12" s="392" t="s">
        <v>268</v>
      </c>
      <c r="C12" s="315" t="s">
        <v>249</v>
      </c>
      <c r="D12" s="399" t="s">
        <v>115</v>
      </c>
      <c r="E12" s="400"/>
      <c r="F12" s="399" t="s">
        <v>116</v>
      </c>
      <c r="G12" s="400"/>
      <c r="H12" s="399" t="s">
        <v>117</v>
      </c>
      <c r="I12" s="400"/>
      <c r="J12" s="399" t="s">
        <v>118</v>
      </c>
      <c r="K12" s="400"/>
      <c r="L12" s="399" t="s">
        <v>119</v>
      </c>
      <c r="M12" s="400"/>
    </row>
    <row r="13" spans="1:16" s="16" customFormat="1" ht="17.25" customHeight="1" x14ac:dyDescent="0.25">
      <c r="A13" s="397"/>
      <c r="B13" s="398"/>
      <c r="C13" s="315"/>
      <c r="D13" s="90" t="s">
        <v>204</v>
      </c>
      <c r="E13" s="113" t="s">
        <v>253</v>
      </c>
      <c r="F13" s="90" t="s">
        <v>204</v>
      </c>
      <c r="G13" s="113" t="s">
        <v>253</v>
      </c>
      <c r="H13" s="90" t="s">
        <v>204</v>
      </c>
      <c r="I13" s="113" t="s">
        <v>253</v>
      </c>
      <c r="J13" s="90" t="s">
        <v>204</v>
      </c>
      <c r="K13" s="113" t="s">
        <v>253</v>
      </c>
      <c r="L13" s="90" t="s">
        <v>204</v>
      </c>
      <c r="M13" s="113" t="s">
        <v>253</v>
      </c>
    </row>
    <row r="14" spans="1:16" s="16" customFormat="1" ht="23.25" customHeight="1" x14ac:dyDescent="0.25">
      <c r="A14" s="246" t="s">
        <v>144</v>
      </c>
      <c r="B14" s="108" t="s">
        <v>254</v>
      </c>
      <c r="C14" s="108" t="s">
        <v>259</v>
      </c>
      <c r="D14" s="109">
        <v>169.93</v>
      </c>
      <c r="E14" s="109">
        <v>155.31</v>
      </c>
      <c r="F14" s="109"/>
      <c r="G14" s="109"/>
      <c r="H14" s="109"/>
      <c r="I14" s="109"/>
      <c r="J14" s="109"/>
      <c r="K14" s="109"/>
      <c r="L14" s="109"/>
      <c r="M14" s="109"/>
    </row>
    <row r="15" spans="1:16" s="16" customFormat="1" ht="23.25" customHeight="1" x14ac:dyDescent="0.25">
      <c r="A15" s="246"/>
      <c r="B15" s="108" t="s">
        <v>255</v>
      </c>
      <c r="C15" s="108" t="s">
        <v>260</v>
      </c>
      <c r="D15" s="109">
        <v>203</v>
      </c>
      <c r="E15" s="109">
        <v>155.31</v>
      </c>
      <c r="F15" s="109"/>
      <c r="G15" s="109"/>
      <c r="H15" s="109"/>
      <c r="I15" s="109"/>
      <c r="J15" s="109"/>
      <c r="K15" s="109"/>
      <c r="L15" s="109"/>
      <c r="M15" s="109"/>
    </row>
    <row r="16" spans="1:16" s="16" customFormat="1" ht="23.25" customHeight="1" x14ac:dyDescent="0.25">
      <c r="A16" s="74" t="s">
        <v>143</v>
      </c>
      <c r="B16" s="77" t="s">
        <v>254</v>
      </c>
      <c r="C16" s="108" t="s">
        <v>261</v>
      </c>
      <c r="D16" s="109">
        <v>4.49</v>
      </c>
      <c r="E16" s="109">
        <v>0.78</v>
      </c>
      <c r="F16" s="109"/>
      <c r="G16" s="109"/>
      <c r="H16" s="109"/>
      <c r="I16" s="109"/>
      <c r="J16" s="109"/>
      <c r="K16" s="109"/>
      <c r="L16" s="109"/>
      <c r="M16" s="109"/>
    </row>
    <row r="17" spans="1:13" s="16" customFormat="1" ht="23.25" customHeight="1" x14ac:dyDescent="0.25">
      <c r="A17" s="74"/>
      <c r="B17" s="108" t="s">
        <v>255</v>
      </c>
      <c r="C17" s="108" t="s">
        <v>262</v>
      </c>
      <c r="D17" s="109">
        <v>21</v>
      </c>
      <c r="E17" s="109">
        <v>0.78</v>
      </c>
      <c r="F17" s="109"/>
      <c r="G17" s="109"/>
      <c r="H17" s="109"/>
      <c r="I17" s="109"/>
      <c r="J17" s="109"/>
      <c r="K17" s="109"/>
      <c r="L17" s="109"/>
      <c r="M17" s="109"/>
    </row>
    <row r="18" spans="1:13" s="16" customFormat="1" ht="23.25" customHeight="1" x14ac:dyDescent="0.25">
      <c r="A18" s="74" t="s">
        <v>267</v>
      </c>
      <c r="B18" s="108" t="s">
        <v>254</v>
      </c>
      <c r="C18" s="108" t="s">
        <v>263</v>
      </c>
      <c r="D18" s="109">
        <v>1.38</v>
      </c>
      <c r="E18" s="109">
        <v>0.13</v>
      </c>
      <c r="F18" s="109"/>
      <c r="G18" s="109"/>
      <c r="H18" s="109"/>
      <c r="I18" s="109"/>
      <c r="J18" s="109"/>
      <c r="K18" s="109"/>
      <c r="L18" s="109"/>
      <c r="M18" s="109"/>
    </row>
    <row r="19" spans="1:13" s="16" customFormat="1" ht="23.25" customHeight="1" x14ac:dyDescent="0.25">
      <c r="A19" s="74"/>
      <c r="B19" s="108" t="s">
        <v>255</v>
      </c>
      <c r="C19" s="108" t="s">
        <v>264</v>
      </c>
      <c r="D19" s="109">
        <v>7</v>
      </c>
      <c r="E19" s="109">
        <v>0.13</v>
      </c>
      <c r="F19" s="109"/>
      <c r="G19" s="109"/>
      <c r="H19" s="109"/>
      <c r="I19" s="109"/>
      <c r="J19" s="109"/>
      <c r="K19" s="109"/>
      <c r="L19" s="109"/>
      <c r="M19" s="109"/>
    </row>
    <row r="20" spans="1:13" s="16" customFormat="1" ht="23.25" customHeight="1" x14ac:dyDescent="0.25">
      <c r="A20" s="74" t="s">
        <v>256</v>
      </c>
      <c r="B20" s="108" t="s">
        <v>254</v>
      </c>
      <c r="C20" s="108" t="s">
        <v>263</v>
      </c>
      <c r="D20" s="109">
        <v>5.01</v>
      </c>
      <c r="E20" s="109">
        <v>3.25</v>
      </c>
      <c r="F20" s="109"/>
      <c r="G20" s="109"/>
      <c r="H20" s="109"/>
      <c r="I20" s="109"/>
      <c r="J20" s="109"/>
      <c r="K20" s="109"/>
      <c r="L20" s="109"/>
      <c r="M20" s="109"/>
    </row>
    <row r="21" spans="1:13" s="16" customFormat="1" ht="23.25" customHeight="1" x14ac:dyDescent="0.25">
      <c r="A21" s="74"/>
      <c r="B21" s="108" t="s">
        <v>255</v>
      </c>
      <c r="C21" s="108" t="s">
        <v>265</v>
      </c>
      <c r="D21" s="109">
        <v>15</v>
      </c>
      <c r="E21" s="109">
        <v>3.25</v>
      </c>
      <c r="F21" s="109"/>
      <c r="G21" s="109"/>
      <c r="H21" s="109"/>
      <c r="I21" s="109"/>
      <c r="J21" s="109"/>
      <c r="K21" s="109"/>
      <c r="L21" s="109"/>
      <c r="M21" s="109"/>
    </row>
    <row r="22" spans="1:13" s="16" customFormat="1" ht="23.25" customHeight="1" x14ac:dyDescent="0.25">
      <c r="A22" s="74" t="s">
        <v>145</v>
      </c>
      <c r="B22" s="108" t="s">
        <v>254</v>
      </c>
      <c r="C22" s="108" t="s">
        <v>266</v>
      </c>
      <c r="D22" s="109">
        <v>19.989999999999998</v>
      </c>
      <c r="E22" s="109">
        <v>5.85</v>
      </c>
      <c r="F22" s="109"/>
      <c r="G22" s="109"/>
      <c r="H22" s="109"/>
      <c r="I22" s="109"/>
      <c r="J22" s="109"/>
      <c r="K22" s="109"/>
      <c r="L22" s="109"/>
      <c r="M22" s="109"/>
    </row>
    <row r="23" spans="1:13" s="16" customFormat="1" ht="23.25" customHeight="1" x14ac:dyDescent="0.25">
      <c r="A23" s="74"/>
      <c r="B23" s="108" t="s">
        <v>255</v>
      </c>
      <c r="C23" s="108" t="s">
        <v>259</v>
      </c>
      <c r="D23" s="109">
        <v>115</v>
      </c>
      <c r="E23" s="109">
        <v>5.85</v>
      </c>
      <c r="F23" s="109"/>
      <c r="G23" s="109"/>
      <c r="H23" s="109"/>
      <c r="I23" s="109"/>
      <c r="J23" s="109"/>
      <c r="K23" s="109"/>
      <c r="L23" s="109"/>
      <c r="M23" s="109"/>
    </row>
    <row r="24" spans="1:13" s="16" customFormat="1" ht="23.25" customHeight="1" x14ac:dyDescent="0.25">
      <c r="A24" s="74" t="s">
        <v>191</v>
      </c>
      <c r="B24" s="108" t="s">
        <v>254</v>
      </c>
      <c r="C24" s="108" t="s">
        <v>266</v>
      </c>
      <c r="D24" s="109">
        <v>18.920000000000002</v>
      </c>
      <c r="E24" s="109">
        <v>11.86</v>
      </c>
      <c r="F24" s="109"/>
      <c r="G24" s="109"/>
      <c r="H24" s="109"/>
      <c r="I24" s="109"/>
      <c r="J24" s="109"/>
      <c r="K24" s="109"/>
      <c r="L24" s="109"/>
      <c r="M24" s="109"/>
    </row>
    <row r="25" spans="1:13" s="16" customFormat="1" ht="23.25" customHeight="1" x14ac:dyDescent="0.25">
      <c r="A25" s="136"/>
      <c r="B25" s="169" t="s">
        <v>386</v>
      </c>
      <c r="C25" s="169" t="s">
        <v>387</v>
      </c>
      <c r="D25" s="137">
        <v>30</v>
      </c>
      <c r="E25" s="137">
        <v>11.86</v>
      </c>
      <c r="F25" s="137"/>
      <c r="G25" s="137"/>
      <c r="H25" s="137"/>
      <c r="I25" s="137"/>
      <c r="J25" s="137"/>
      <c r="K25" s="137"/>
      <c r="L25" s="137"/>
      <c r="M25" s="137"/>
    </row>
    <row r="26" spans="1:13" s="16" customFormat="1" ht="23.25" customHeight="1" x14ac:dyDescent="0.25">
      <c r="A26" s="146" t="s">
        <v>257</v>
      </c>
      <c r="B26" s="147" t="s">
        <v>254</v>
      </c>
      <c r="C26" s="147" t="s">
        <v>258</v>
      </c>
      <c r="D26" s="170">
        <v>1.7</v>
      </c>
      <c r="E26" s="148">
        <v>0.04</v>
      </c>
      <c r="F26" s="148"/>
      <c r="G26" s="148"/>
      <c r="H26" s="148"/>
      <c r="I26" s="148"/>
      <c r="J26" s="148"/>
      <c r="K26" s="148"/>
      <c r="L26" s="148"/>
      <c r="M26" s="148"/>
    </row>
    <row r="27" spans="1:13" x14ac:dyDescent="0.25">
      <c r="A27" s="394" t="s">
        <v>324</v>
      </c>
      <c r="B27" s="395"/>
      <c r="C27" s="395"/>
      <c r="D27" s="395"/>
      <c r="E27" s="395"/>
      <c r="F27" s="395"/>
      <c r="G27" s="395"/>
      <c r="H27" s="395"/>
      <c r="I27" s="395"/>
      <c r="J27" s="395"/>
      <c r="K27" s="395"/>
      <c r="L27" s="395"/>
      <c r="M27" s="396"/>
    </row>
    <row r="28" spans="1:13" x14ac:dyDescent="0.25">
      <c r="A28" s="149" t="s">
        <v>213</v>
      </c>
      <c r="B28" s="150"/>
      <c r="C28" s="150"/>
      <c r="D28" s="150"/>
      <c r="E28" s="150"/>
      <c r="F28" s="150"/>
      <c r="G28" s="150"/>
      <c r="H28" s="150"/>
      <c r="I28" s="150"/>
      <c r="J28" s="150"/>
      <c r="K28" s="150"/>
      <c r="L28" s="150"/>
      <c r="M28" s="151"/>
    </row>
    <row r="53" spans="3:3" x14ac:dyDescent="0.25">
      <c r="C53" s="175">
        <v>44215</v>
      </c>
    </row>
    <row r="65" spans="6:6" x14ac:dyDescent="0.25">
      <c r="F65" s="3"/>
    </row>
  </sheetData>
  <mergeCells count="13">
    <mergeCell ref="A27:M27"/>
    <mergeCell ref="A14:A15"/>
    <mergeCell ref="A6:M7"/>
    <mergeCell ref="A8:M9"/>
    <mergeCell ref="A11:M11"/>
    <mergeCell ref="A12:A13"/>
    <mergeCell ref="C12:C13"/>
    <mergeCell ref="B12:B13"/>
    <mergeCell ref="D12:E12"/>
    <mergeCell ref="F12:G12"/>
    <mergeCell ref="H12:I12"/>
    <mergeCell ref="J12:K12"/>
    <mergeCell ref="L12:M12"/>
  </mergeCells>
  <pageMargins left="0.7" right="0.7" top="0.75" bottom="0.75" header="0.3" footer="0.3"/>
  <pageSetup paperSize="9" scale="87" orientation="landscape" r:id="rId1"/>
  <headerFooter scaleWithDoc="0">
    <oddFooter>&amp;C&amp;"Arial,Regular"Page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1.6640625"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c r="F1" s="2"/>
      <c r="G1" s="2"/>
    </row>
    <row r="3" spans="1:19" ht="14.4" x14ac:dyDescent="0.3">
      <c r="A3" s="116" t="s">
        <v>311</v>
      </c>
      <c r="D3" s="138" t="s">
        <v>309</v>
      </c>
      <c r="G3" s="142" t="s">
        <v>316</v>
      </c>
      <c r="J3" s="11" t="str">
        <f>+A3</f>
        <v>Monitoring of Hydrogen Chloride emissions</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165</v>
      </c>
      <c r="C6" s="110" t="s">
        <v>166</v>
      </c>
      <c r="D6" s="110" t="s">
        <v>325</v>
      </c>
      <c r="E6" s="110" t="s">
        <v>168</v>
      </c>
      <c r="F6" s="110" t="s">
        <v>169</v>
      </c>
      <c r="G6" s="110" t="s">
        <v>326</v>
      </c>
      <c r="H6" s="115"/>
      <c r="J6" s="117">
        <f>+A6</f>
        <v>2020</v>
      </c>
      <c r="K6" s="117" t="s">
        <v>271</v>
      </c>
      <c r="L6" s="123" t="s">
        <v>166</v>
      </c>
      <c r="M6" s="123" t="s">
        <v>167</v>
      </c>
      <c r="N6" s="123" t="s">
        <v>169</v>
      </c>
      <c r="O6" s="123" t="s">
        <v>170</v>
      </c>
      <c r="Q6" s="380"/>
      <c r="R6" s="380"/>
      <c r="S6" s="380"/>
    </row>
    <row r="7" spans="1:19" ht="13.95" customHeight="1" x14ac:dyDescent="0.25">
      <c r="A7" s="122" t="s">
        <v>171</v>
      </c>
      <c r="B7" s="119">
        <v>60</v>
      </c>
      <c r="C7" s="120">
        <v>3</v>
      </c>
      <c r="D7" s="120">
        <v>8</v>
      </c>
      <c r="E7" s="119">
        <v>10</v>
      </c>
      <c r="F7" s="120">
        <v>3</v>
      </c>
      <c r="G7" s="120">
        <v>4</v>
      </c>
      <c r="J7" s="402" t="s">
        <v>115</v>
      </c>
      <c r="K7" s="122" t="s">
        <v>171</v>
      </c>
      <c r="L7" s="120"/>
      <c r="M7" s="120"/>
      <c r="N7" s="120"/>
      <c r="O7" s="120"/>
      <c r="Q7" s="380"/>
      <c r="R7" s="380"/>
      <c r="S7" s="380"/>
    </row>
    <row r="8" spans="1:19" x14ac:dyDescent="0.25">
      <c r="A8" s="122" t="s">
        <v>172</v>
      </c>
      <c r="B8" s="119">
        <v>60</v>
      </c>
      <c r="C8" s="120">
        <v>4</v>
      </c>
      <c r="D8" s="120">
        <v>12</v>
      </c>
      <c r="E8" s="119">
        <v>10</v>
      </c>
      <c r="F8" s="120">
        <v>4</v>
      </c>
      <c r="G8" s="120">
        <v>4</v>
      </c>
      <c r="J8" s="402"/>
      <c r="K8" s="122" t="s">
        <v>172</v>
      </c>
      <c r="L8" s="120"/>
      <c r="M8" s="120"/>
      <c r="N8" s="120"/>
      <c r="O8" s="120"/>
      <c r="Q8" s="380"/>
      <c r="R8" s="380"/>
      <c r="S8" s="380"/>
    </row>
    <row r="9" spans="1:19" x14ac:dyDescent="0.25">
      <c r="A9" s="122" t="s">
        <v>173</v>
      </c>
      <c r="B9" s="119">
        <v>60</v>
      </c>
      <c r="C9" s="120">
        <v>3</v>
      </c>
      <c r="D9" s="120">
        <v>9</v>
      </c>
      <c r="E9" s="119">
        <v>10</v>
      </c>
      <c r="F9" s="120">
        <v>3</v>
      </c>
      <c r="G9" s="120">
        <v>4</v>
      </c>
      <c r="J9" s="402"/>
      <c r="K9" s="122" t="s">
        <v>173</v>
      </c>
      <c r="L9" s="120"/>
      <c r="M9" s="120"/>
      <c r="N9" s="120"/>
      <c r="O9" s="120"/>
      <c r="Q9" s="140" t="s">
        <v>315</v>
      </c>
    </row>
    <row r="10" spans="1:19" ht="13.95" customHeight="1" x14ac:dyDescent="0.25">
      <c r="A10" s="122" t="s">
        <v>174</v>
      </c>
      <c r="B10" s="119">
        <v>60</v>
      </c>
      <c r="C10" s="120">
        <v>3</v>
      </c>
      <c r="D10" s="120">
        <v>10</v>
      </c>
      <c r="E10" s="119">
        <v>10</v>
      </c>
      <c r="F10" s="120">
        <v>3</v>
      </c>
      <c r="G10" s="120">
        <v>4</v>
      </c>
      <c r="J10" s="402"/>
      <c r="K10" s="122" t="s">
        <v>174</v>
      </c>
      <c r="L10" s="120"/>
      <c r="M10" s="120"/>
      <c r="N10" s="120"/>
      <c r="O10" s="120"/>
      <c r="Q10" s="401" t="s">
        <v>331</v>
      </c>
      <c r="R10" s="401"/>
      <c r="S10" s="401"/>
    </row>
    <row r="11" spans="1:19" x14ac:dyDescent="0.25">
      <c r="A11" s="122" t="s">
        <v>175</v>
      </c>
      <c r="B11" s="119">
        <v>60</v>
      </c>
      <c r="C11" s="120">
        <v>3</v>
      </c>
      <c r="D11" s="120">
        <v>5</v>
      </c>
      <c r="E11" s="119">
        <v>10</v>
      </c>
      <c r="F11" s="120">
        <v>3</v>
      </c>
      <c r="G11" s="120">
        <v>4</v>
      </c>
      <c r="J11" s="402"/>
      <c r="K11" s="122" t="s">
        <v>175</v>
      </c>
      <c r="L11" s="120"/>
      <c r="M11" s="120"/>
      <c r="N11" s="120"/>
      <c r="O11" s="120"/>
      <c r="Q11" s="401"/>
      <c r="R11" s="401"/>
      <c r="S11" s="401"/>
    </row>
    <row r="12" spans="1:19" x14ac:dyDescent="0.25">
      <c r="A12" s="122" t="s">
        <v>176</v>
      </c>
      <c r="B12" s="119">
        <v>60</v>
      </c>
      <c r="C12" s="120">
        <v>3</v>
      </c>
      <c r="D12" s="120">
        <v>11</v>
      </c>
      <c r="E12" s="119">
        <v>10</v>
      </c>
      <c r="F12" s="120">
        <v>3</v>
      </c>
      <c r="G12" s="120">
        <v>4</v>
      </c>
      <c r="J12" s="402"/>
      <c r="K12" s="122" t="s">
        <v>176</v>
      </c>
      <c r="L12" s="120"/>
      <c r="M12" s="120"/>
      <c r="N12" s="120"/>
      <c r="O12" s="120"/>
      <c r="Q12" s="401"/>
      <c r="R12" s="401"/>
      <c r="S12" s="401"/>
    </row>
    <row r="13" spans="1:19" ht="13.95" customHeight="1" x14ac:dyDescent="0.25">
      <c r="A13" s="122" t="s">
        <v>177</v>
      </c>
      <c r="B13" s="119">
        <v>60</v>
      </c>
      <c r="C13" s="120">
        <v>3</v>
      </c>
      <c r="D13" s="120">
        <v>15</v>
      </c>
      <c r="E13" s="119">
        <v>10</v>
      </c>
      <c r="F13" s="120">
        <v>3</v>
      </c>
      <c r="G13" s="120">
        <v>4</v>
      </c>
      <c r="J13" s="402"/>
      <c r="K13" s="122" t="s">
        <v>177</v>
      </c>
      <c r="L13" s="120"/>
      <c r="M13" s="120"/>
      <c r="N13" s="120"/>
      <c r="O13" s="120"/>
      <c r="Q13" s="401" t="s">
        <v>337</v>
      </c>
      <c r="R13" s="401"/>
      <c r="S13" s="401"/>
    </row>
    <row r="14" spans="1:19" x14ac:dyDescent="0.25">
      <c r="A14" s="122" t="s">
        <v>178</v>
      </c>
      <c r="B14" s="119">
        <v>60</v>
      </c>
      <c r="C14" s="120">
        <v>3</v>
      </c>
      <c r="D14" s="120">
        <v>9</v>
      </c>
      <c r="E14" s="119">
        <v>10</v>
      </c>
      <c r="F14" s="120">
        <v>3</v>
      </c>
      <c r="G14" s="120">
        <v>4</v>
      </c>
      <c r="J14" s="402"/>
      <c r="K14" s="122" t="s">
        <v>178</v>
      </c>
      <c r="L14" s="120"/>
      <c r="M14" s="120"/>
      <c r="N14" s="120"/>
      <c r="O14" s="120"/>
      <c r="Q14" s="401"/>
      <c r="R14" s="401"/>
      <c r="S14" s="401"/>
    </row>
    <row r="15" spans="1:19" x14ac:dyDescent="0.25">
      <c r="A15" s="122" t="s">
        <v>179</v>
      </c>
      <c r="B15" s="119">
        <v>60</v>
      </c>
      <c r="C15" s="120">
        <v>3</v>
      </c>
      <c r="D15" s="120">
        <v>9</v>
      </c>
      <c r="E15" s="119">
        <v>10</v>
      </c>
      <c r="F15" s="120">
        <v>3</v>
      </c>
      <c r="G15" s="120">
        <v>4</v>
      </c>
      <c r="J15" s="402"/>
      <c r="K15" s="122" t="s">
        <v>179</v>
      </c>
      <c r="L15" s="120"/>
      <c r="M15" s="120"/>
      <c r="N15" s="120"/>
      <c r="O15" s="120"/>
      <c r="Q15" s="401"/>
      <c r="R15" s="401"/>
      <c r="S15" s="401"/>
    </row>
    <row r="16" spans="1:19" x14ac:dyDescent="0.25">
      <c r="A16" s="122" t="s">
        <v>180</v>
      </c>
      <c r="B16" s="119">
        <v>60</v>
      </c>
      <c r="C16" s="120">
        <v>4</v>
      </c>
      <c r="D16" s="120">
        <v>9</v>
      </c>
      <c r="E16" s="119">
        <v>10</v>
      </c>
      <c r="F16" s="120">
        <v>4</v>
      </c>
      <c r="G16" s="120">
        <v>4</v>
      </c>
      <c r="J16" s="402"/>
      <c r="K16" s="122" t="s">
        <v>180</v>
      </c>
      <c r="L16" s="120"/>
      <c r="M16" s="120"/>
      <c r="N16" s="120"/>
      <c r="O16" s="120"/>
      <c r="Q16" s="401"/>
      <c r="R16" s="401"/>
      <c r="S16" s="401"/>
    </row>
    <row r="17" spans="1:15" x14ac:dyDescent="0.25">
      <c r="A17" s="122" t="s">
        <v>181</v>
      </c>
      <c r="B17" s="119">
        <v>60</v>
      </c>
      <c r="C17" s="120">
        <v>4</v>
      </c>
      <c r="D17" s="120">
        <v>8</v>
      </c>
      <c r="E17" s="119">
        <v>10</v>
      </c>
      <c r="F17" s="120">
        <v>4</v>
      </c>
      <c r="G17" s="120">
        <v>4</v>
      </c>
      <c r="J17" s="402"/>
      <c r="K17" s="122" t="s">
        <v>181</v>
      </c>
      <c r="L17" s="120"/>
      <c r="M17" s="120"/>
      <c r="N17" s="120"/>
      <c r="O17" s="120"/>
    </row>
    <row r="18" spans="1:15" x14ac:dyDescent="0.25">
      <c r="A18" s="122" t="s">
        <v>182</v>
      </c>
      <c r="B18" s="119">
        <v>60</v>
      </c>
      <c r="C18" s="120">
        <v>3</v>
      </c>
      <c r="D18" s="120">
        <v>11</v>
      </c>
      <c r="E18" s="119">
        <v>10</v>
      </c>
      <c r="F18" s="120">
        <v>3</v>
      </c>
      <c r="G18" s="120">
        <v>4</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13:S16"/>
    <mergeCell ref="J52:J64"/>
    <mergeCell ref="J67:J79"/>
    <mergeCell ref="J5:O5"/>
    <mergeCell ref="B5:D5"/>
    <mergeCell ref="E5:G5"/>
    <mergeCell ref="A49:G52"/>
    <mergeCell ref="A48:G48"/>
    <mergeCell ref="J7:J19"/>
    <mergeCell ref="J22:J34"/>
    <mergeCell ref="J37:J49"/>
    <mergeCell ref="Q4:S8"/>
    <mergeCell ref="Q10:S12"/>
  </mergeCells>
  <pageMargins left="0.7" right="0.7" top="0.75" bottom="0.75" header="0.3" footer="0.3"/>
  <pageSetup paperSize="9" scale="75" fitToHeight="0" orientation="portrait" r:id="rId1"/>
  <headerFooter scaleWithDoc="0">
    <oddFooter>&amp;C&amp;"Arial,Regular"Page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4" width="17" style="72" customWidth="1"/>
    <col min="5" max="5" width="14.6640625" style="72" customWidth="1"/>
    <col min="6"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2"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c r="F1" s="2"/>
      <c r="G1" s="2"/>
    </row>
    <row r="3" spans="1:19" ht="14.4" x14ac:dyDescent="0.3">
      <c r="A3" s="116" t="s">
        <v>274</v>
      </c>
      <c r="D3" s="138" t="s">
        <v>309</v>
      </c>
      <c r="G3" s="142" t="s">
        <v>316</v>
      </c>
      <c r="J3" s="11" t="str">
        <f>+A3</f>
        <v>Monitoring of Sulphur dioxide emissions</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183</v>
      </c>
      <c r="C6" s="110" t="s">
        <v>166</v>
      </c>
      <c r="D6" s="110" t="s">
        <v>325</v>
      </c>
      <c r="E6" s="110" t="s">
        <v>184</v>
      </c>
      <c r="F6" s="110" t="s">
        <v>169</v>
      </c>
      <c r="G6" s="110" t="s">
        <v>326</v>
      </c>
      <c r="H6" s="115"/>
      <c r="J6" s="117">
        <f>+A6</f>
        <v>2020</v>
      </c>
      <c r="K6" s="117" t="s">
        <v>271</v>
      </c>
      <c r="L6" s="123" t="s">
        <v>166</v>
      </c>
      <c r="M6" s="123" t="s">
        <v>167</v>
      </c>
      <c r="N6" s="123" t="s">
        <v>169</v>
      </c>
      <c r="O6" s="123" t="s">
        <v>170</v>
      </c>
      <c r="Q6" s="380"/>
      <c r="R6" s="380"/>
      <c r="S6" s="380"/>
    </row>
    <row r="7" spans="1:19" x14ac:dyDescent="0.25">
      <c r="A7" s="122" t="s">
        <v>171</v>
      </c>
      <c r="B7" s="119">
        <v>200</v>
      </c>
      <c r="C7" s="120">
        <v>5</v>
      </c>
      <c r="D7" s="120">
        <v>46</v>
      </c>
      <c r="E7" s="119">
        <v>50</v>
      </c>
      <c r="F7" s="120">
        <v>5</v>
      </c>
      <c r="G7" s="120">
        <v>9</v>
      </c>
      <c r="J7" s="402" t="s">
        <v>115</v>
      </c>
      <c r="K7" s="122" t="s">
        <v>171</v>
      </c>
      <c r="L7" s="120"/>
      <c r="M7" s="120"/>
      <c r="N7" s="120"/>
      <c r="O7" s="120"/>
      <c r="Q7" s="380"/>
      <c r="R7" s="380"/>
      <c r="S7" s="380"/>
    </row>
    <row r="8" spans="1:19" x14ac:dyDescent="0.25">
      <c r="A8" s="122" t="s">
        <v>172</v>
      </c>
      <c r="B8" s="119">
        <v>200</v>
      </c>
      <c r="C8" s="120">
        <v>6</v>
      </c>
      <c r="D8" s="120">
        <v>103</v>
      </c>
      <c r="E8" s="119">
        <v>50</v>
      </c>
      <c r="F8" s="120">
        <v>6</v>
      </c>
      <c r="G8" s="120">
        <v>9</v>
      </c>
      <c r="J8" s="402"/>
      <c r="K8" s="122" t="s">
        <v>172</v>
      </c>
      <c r="L8" s="120"/>
      <c r="M8" s="120"/>
      <c r="N8" s="120"/>
      <c r="O8" s="120"/>
      <c r="Q8" s="380"/>
      <c r="R8" s="380"/>
      <c r="S8" s="380"/>
    </row>
    <row r="9" spans="1:19" x14ac:dyDescent="0.25">
      <c r="A9" s="122" t="s">
        <v>173</v>
      </c>
      <c r="B9" s="119">
        <v>200</v>
      </c>
      <c r="C9" s="120">
        <v>4</v>
      </c>
      <c r="D9" s="120">
        <v>43</v>
      </c>
      <c r="E9" s="119">
        <v>50</v>
      </c>
      <c r="F9" s="120">
        <v>4</v>
      </c>
      <c r="G9" s="120">
        <v>6</v>
      </c>
      <c r="J9" s="402"/>
      <c r="K9" s="122" t="s">
        <v>173</v>
      </c>
      <c r="L9" s="120"/>
      <c r="M9" s="120"/>
      <c r="N9" s="120"/>
      <c r="O9" s="120"/>
      <c r="Q9" s="140" t="s">
        <v>315</v>
      </c>
    </row>
    <row r="10" spans="1:19" ht="14.25" customHeight="1" x14ac:dyDescent="0.25">
      <c r="A10" s="122" t="s">
        <v>174</v>
      </c>
      <c r="B10" s="119">
        <v>200</v>
      </c>
      <c r="C10" s="120">
        <v>5</v>
      </c>
      <c r="D10" s="120">
        <v>115</v>
      </c>
      <c r="E10" s="119">
        <v>50</v>
      </c>
      <c r="F10" s="120">
        <v>5</v>
      </c>
      <c r="G10" s="120">
        <v>10</v>
      </c>
      <c r="J10" s="402"/>
      <c r="K10" s="122" t="s">
        <v>174</v>
      </c>
      <c r="L10" s="120"/>
      <c r="M10" s="120"/>
      <c r="N10" s="120"/>
      <c r="O10" s="120"/>
      <c r="Q10" s="401" t="s">
        <v>331</v>
      </c>
      <c r="R10" s="401"/>
      <c r="S10" s="401"/>
    </row>
    <row r="11" spans="1:19" x14ac:dyDescent="0.25">
      <c r="A11" s="122" t="s">
        <v>175</v>
      </c>
      <c r="B11" s="119">
        <v>200</v>
      </c>
      <c r="C11" s="120">
        <v>4</v>
      </c>
      <c r="D11" s="120">
        <v>25</v>
      </c>
      <c r="E11" s="119">
        <v>50</v>
      </c>
      <c r="F11" s="120">
        <v>4</v>
      </c>
      <c r="G11" s="120">
        <v>6</v>
      </c>
      <c r="J11" s="402"/>
      <c r="K11" s="122" t="s">
        <v>175</v>
      </c>
      <c r="L11" s="120"/>
      <c r="M11" s="120"/>
      <c r="N11" s="120"/>
      <c r="O11" s="120"/>
      <c r="Q11" s="401"/>
      <c r="R11" s="401"/>
      <c r="S11" s="401"/>
    </row>
    <row r="12" spans="1:19" x14ac:dyDescent="0.25">
      <c r="A12" s="122" t="s">
        <v>176</v>
      </c>
      <c r="B12" s="119">
        <v>200</v>
      </c>
      <c r="C12" s="120">
        <v>5</v>
      </c>
      <c r="D12" s="120">
        <v>70</v>
      </c>
      <c r="E12" s="119">
        <v>50</v>
      </c>
      <c r="F12" s="120">
        <v>5</v>
      </c>
      <c r="G12" s="120">
        <v>9</v>
      </c>
      <c r="J12" s="402"/>
      <c r="K12" s="122" t="s">
        <v>176</v>
      </c>
      <c r="L12" s="120"/>
      <c r="M12" s="120"/>
      <c r="N12" s="120"/>
      <c r="O12" s="120"/>
      <c r="Q12" s="401"/>
      <c r="R12" s="401"/>
      <c r="S12" s="401"/>
    </row>
    <row r="13" spans="1:19" ht="14.25" customHeight="1" x14ac:dyDescent="0.25">
      <c r="A13" s="122" t="s">
        <v>177</v>
      </c>
      <c r="B13" s="119">
        <v>200</v>
      </c>
      <c r="C13" s="120">
        <v>7</v>
      </c>
      <c r="D13" s="120">
        <v>87</v>
      </c>
      <c r="E13" s="119">
        <v>50</v>
      </c>
      <c r="F13" s="120">
        <v>7</v>
      </c>
      <c r="G13" s="120">
        <v>11</v>
      </c>
      <c r="J13" s="402"/>
      <c r="K13" s="122" t="s">
        <v>177</v>
      </c>
      <c r="L13" s="120"/>
      <c r="M13" s="120"/>
      <c r="N13" s="120"/>
      <c r="O13" s="120"/>
      <c r="Q13" s="401" t="s">
        <v>337</v>
      </c>
      <c r="R13" s="401"/>
      <c r="S13" s="401"/>
    </row>
    <row r="14" spans="1:19" x14ac:dyDescent="0.25">
      <c r="A14" s="122" t="s">
        <v>178</v>
      </c>
      <c r="B14" s="119">
        <v>200</v>
      </c>
      <c r="C14" s="120">
        <v>7</v>
      </c>
      <c r="D14" s="120">
        <v>54</v>
      </c>
      <c r="E14" s="119">
        <v>50</v>
      </c>
      <c r="F14" s="120">
        <v>7</v>
      </c>
      <c r="G14" s="120">
        <v>9</v>
      </c>
      <c r="J14" s="402"/>
      <c r="K14" s="122" t="s">
        <v>178</v>
      </c>
      <c r="L14" s="120"/>
      <c r="M14" s="120"/>
      <c r="N14" s="120"/>
      <c r="O14" s="120"/>
      <c r="Q14" s="401"/>
      <c r="R14" s="401"/>
      <c r="S14" s="401"/>
    </row>
    <row r="15" spans="1:19" x14ac:dyDescent="0.25">
      <c r="A15" s="122" t="s">
        <v>179</v>
      </c>
      <c r="B15" s="119">
        <v>200</v>
      </c>
      <c r="C15" s="120">
        <v>7</v>
      </c>
      <c r="D15" s="120">
        <v>70</v>
      </c>
      <c r="E15" s="119">
        <v>50</v>
      </c>
      <c r="F15" s="120">
        <v>7</v>
      </c>
      <c r="G15" s="120">
        <v>15</v>
      </c>
      <c r="J15" s="402"/>
      <c r="K15" s="122" t="s">
        <v>179</v>
      </c>
      <c r="L15" s="120"/>
      <c r="M15" s="120"/>
      <c r="N15" s="120"/>
      <c r="O15" s="120"/>
      <c r="Q15" s="401"/>
      <c r="R15" s="401"/>
      <c r="S15" s="401"/>
    </row>
    <row r="16" spans="1:19" x14ac:dyDescent="0.25">
      <c r="A16" s="122" t="s">
        <v>180</v>
      </c>
      <c r="B16" s="119">
        <v>200</v>
      </c>
      <c r="C16" s="120">
        <v>7</v>
      </c>
      <c r="D16" s="120">
        <v>54</v>
      </c>
      <c r="E16" s="119">
        <v>50</v>
      </c>
      <c r="F16" s="120">
        <v>7</v>
      </c>
      <c r="G16" s="120">
        <v>9</v>
      </c>
      <c r="J16" s="402"/>
      <c r="K16" s="122" t="s">
        <v>180</v>
      </c>
      <c r="L16" s="120"/>
      <c r="M16" s="120"/>
      <c r="N16" s="120"/>
      <c r="O16" s="120"/>
      <c r="Q16" s="401"/>
      <c r="R16" s="401"/>
      <c r="S16" s="401"/>
    </row>
    <row r="17" spans="1:15" x14ac:dyDescent="0.25">
      <c r="A17" s="122" t="s">
        <v>181</v>
      </c>
      <c r="B17" s="119">
        <v>200</v>
      </c>
      <c r="C17" s="120">
        <v>7</v>
      </c>
      <c r="D17" s="120">
        <v>44</v>
      </c>
      <c r="E17" s="119">
        <v>50</v>
      </c>
      <c r="F17" s="120">
        <v>7</v>
      </c>
      <c r="G17" s="120">
        <v>20</v>
      </c>
      <c r="J17" s="402"/>
      <c r="K17" s="122" t="s">
        <v>181</v>
      </c>
      <c r="L17" s="120"/>
      <c r="M17" s="120"/>
      <c r="N17" s="120"/>
      <c r="O17" s="120"/>
    </row>
    <row r="18" spans="1:15" x14ac:dyDescent="0.25">
      <c r="A18" s="122" t="s">
        <v>182</v>
      </c>
      <c r="B18" s="119">
        <v>200</v>
      </c>
      <c r="C18" s="120">
        <v>7</v>
      </c>
      <c r="D18" s="120">
        <v>93</v>
      </c>
      <c r="E18" s="119">
        <v>50</v>
      </c>
      <c r="F18" s="120">
        <v>7</v>
      </c>
      <c r="G18" s="120">
        <v>11</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4:S8"/>
    <mergeCell ref="Q10:S12"/>
    <mergeCell ref="Q13:S16"/>
    <mergeCell ref="J67:J79"/>
    <mergeCell ref="B5:D5"/>
    <mergeCell ref="E5:G5"/>
    <mergeCell ref="J5:O5"/>
    <mergeCell ref="J7:J19"/>
    <mergeCell ref="J22:J34"/>
    <mergeCell ref="J37:J49"/>
    <mergeCell ref="A48:G48"/>
    <mergeCell ref="A49:G52"/>
    <mergeCell ref="J52:J64"/>
  </mergeCells>
  <pageMargins left="0.7" right="0.7" top="0.75" bottom="0.75" header="0.3" footer="0.3"/>
  <pageSetup paperSize="9" scale="76" fitToHeight="0" orientation="portrait" r:id="rId1"/>
  <headerFooter scaleWithDoc="0">
    <oddFooter>&amp;C&amp;"Arial,Regular"Page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4" width="17" style="72" customWidth="1"/>
    <col min="5" max="5" width="14.6640625" style="72" customWidth="1"/>
    <col min="6"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1.5546875"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c r="F1" s="2"/>
    </row>
    <row r="3" spans="1:19" ht="14.4" x14ac:dyDescent="0.3">
      <c r="A3" s="116" t="s">
        <v>275</v>
      </c>
      <c r="D3" s="138" t="s">
        <v>309</v>
      </c>
      <c r="G3" s="142" t="s">
        <v>316</v>
      </c>
      <c r="J3" s="11" t="str">
        <f>+A3</f>
        <v>Monitoring of Oxides of Nitrogen emissions</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185</v>
      </c>
      <c r="C6" s="110" t="s">
        <v>166</v>
      </c>
      <c r="D6" s="110" t="s">
        <v>325</v>
      </c>
      <c r="E6" s="110" t="s">
        <v>186</v>
      </c>
      <c r="F6" s="110" t="s">
        <v>169</v>
      </c>
      <c r="G6" s="110" t="s">
        <v>326</v>
      </c>
      <c r="H6" s="115"/>
      <c r="J6" s="117">
        <f>+A6</f>
        <v>2020</v>
      </c>
      <c r="K6" s="117" t="s">
        <v>271</v>
      </c>
      <c r="L6" s="123" t="s">
        <v>166</v>
      </c>
      <c r="M6" s="123" t="s">
        <v>167</v>
      </c>
      <c r="N6" s="123" t="s">
        <v>169</v>
      </c>
      <c r="O6" s="123" t="s">
        <v>170</v>
      </c>
      <c r="Q6" s="380"/>
      <c r="R6" s="380"/>
      <c r="S6" s="380"/>
    </row>
    <row r="7" spans="1:19" x14ac:dyDescent="0.25">
      <c r="A7" s="122" t="s">
        <v>171</v>
      </c>
      <c r="B7" s="119">
        <v>400</v>
      </c>
      <c r="C7" s="120">
        <v>157</v>
      </c>
      <c r="D7" s="120">
        <v>196</v>
      </c>
      <c r="E7" s="119">
        <v>200</v>
      </c>
      <c r="F7" s="120">
        <v>157</v>
      </c>
      <c r="G7" s="120">
        <v>170</v>
      </c>
      <c r="J7" s="402" t="s">
        <v>115</v>
      </c>
      <c r="K7" s="122" t="s">
        <v>171</v>
      </c>
      <c r="L7" s="120"/>
      <c r="M7" s="120"/>
      <c r="N7" s="120"/>
      <c r="O7" s="120"/>
      <c r="Q7" s="380"/>
      <c r="R7" s="380"/>
      <c r="S7" s="380"/>
    </row>
    <row r="8" spans="1:19" x14ac:dyDescent="0.25">
      <c r="A8" s="122" t="s">
        <v>172</v>
      </c>
      <c r="B8" s="119">
        <v>400</v>
      </c>
      <c r="C8" s="120">
        <v>153</v>
      </c>
      <c r="D8" s="120">
        <v>195</v>
      </c>
      <c r="E8" s="119">
        <v>200</v>
      </c>
      <c r="F8" s="120">
        <v>153</v>
      </c>
      <c r="G8" s="120">
        <v>166</v>
      </c>
      <c r="J8" s="402"/>
      <c r="K8" s="122" t="s">
        <v>172</v>
      </c>
      <c r="L8" s="120"/>
      <c r="M8" s="120"/>
      <c r="N8" s="120"/>
      <c r="O8" s="120"/>
      <c r="Q8" s="380"/>
      <c r="R8" s="380"/>
      <c r="S8" s="380"/>
    </row>
    <row r="9" spans="1:19" x14ac:dyDescent="0.25">
      <c r="A9" s="122" t="s">
        <v>173</v>
      </c>
      <c r="B9" s="119">
        <v>400</v>
      </c>
      <c r="C9" s="120">
        <v>154</v>
      </c>
      <c r="D9" s="120">
        <v>196</v>
      </c>
      <c r="E9" s="119">
        <v>200</v>
      </c>
      <c r="F9" s="120">
        <v>154</v>
      </c>
      <c r="G9" s="120">
        <v>162</v>
      </c>
      <c r="J9" s="402"/>
      <c r="K9" s="122" t="s">
        <v>173</v>
      </c>
      <c r="L9" s="120"/>
      <c r="M9" s="120"/>
      <c r="N9" s="120"/>
      <c r="O9" s="120"/>
      <c r="Q9" s="140" t="s">
        <v>315</v>
      </c>
    </row>
    <row r="10" spans="1:19" ht="14.25" customHeight="1" x14ac:dyDescent="0.25">
      <c r="A10" s="122" t="s">
        <v>174</v>
      </c>
      <c r="B10" s="119">
        <v>400</v>
      </c>
      <c r="C10" s="120">
        <v>145</v>
      </c>
      <c r="D10" s="120">
        <v>193</v>
      </c>
      <c r="E10" s="119">
        <v>200</v>
      </c>
      <c r="F10" s="120">
        <v>145</v>
      </c>
      <c r="G10" s="120">
        <v>170</v>
      </c>
      <c r="J10" s="402"/>
      <c r="K10" s="122" t="s">
        <v>174</v>
      </c>
      <c r="L10" s="120"/>
      <c r="M10" s="120"/>
      <c r="N10" s="120"/>
      <c r="O10" s="120"/>
      <c r="Q10" s="401" t="s">
        <v>331</v>
      </c>
      <c r="R10" s="401"/>
      <c r="S10" s="401"/>
    </row>
    <row r="11" spans="1:19" x14ac:dyDescent="0.25">
      <c r="A11" s="122" t="s">
        <v>175</v>
      </c>
      <c r="B11" s="119">
        <v>400</v>
      </c>
      <c r="C11" s="120">
        <v>161</v>
      </c>
      <c r="D11" s="120">
        <v>203</v>
      </c>
      <c r="E11" s="119">
        <v>200</v>
      </c>
      <c r="F11" s="120">
        <v>161</v>
      </c>
      <c r="G11" s="120">
        <v>170</v>
      </c>
      <c r="J11" s="402"/>
      <c r="K11" s="122" t="s">
        <v>175</v>
      </c>
      <c r="L11" s="120"/>
      <c r="M11" s="120"/>
      <c r="N11" s="120"/>
      <c r="O11" s="120"/>
      <c r="Q11" s="401"/>
      <c r="R11" s="401"/>
      <c r="S11" s="401"/>
    </row>
    <row r="12" spans="1:19" x14ac:dyDescent="0.25">
      <c r="A12" s="122" t="s">
        <v>176</v>
      </c>
      <c r="B12" s="119">
        <v>400</v>
      </c>
      <c r="C12" s="120">
        <v>163</v>
      </c>
      <c r="D12" s="120">
        <v>192</v>
      </c>
      <c r="E12" s="119">
        <v>200</v>
      </c>
      <c r="F12" s="120">
        <v>163</v>
      </c>
      <c r="G12" s="120">
        <v>169</v>
      </c>
      <c r="J12" s="402"/>
      <c r="K12" s="122" t="s">
        <v>176</v>
      </c>
      <c r="L12" s="120"/>
      <c r="M12" s="120"/>
      <c r="N12" s="120"/>
      <c r="O12" s="120"/>
      <c r="Q12" s="401"/>
      <c r="R12" s="401"/>
      <c r="S12" s="401"/>
    </row>
    <row r="13" spans="1:19" ht="14.25" customHeight="1" x14ac:dyDescent="0.25">
      <c r="A13" s="122" t="s">
        <v>177</v>
      </c>
      <c r="B13" s="119">
        <v>400</v>
      </c>
      <c r="C13" s="120">
        <v>164</v>
      </c>
      <c r="D13" s="120">
        <v>195</v>
      </c>
      <c r="E13" s="119">
        <v>200</v>
      </c>
      <c r="F13" s="120">
        <v>164</v>
      </c>
      <c r="G13" s="120">
        <v>170</v>
      </c>
      <c r="J13" s="402"/>
      <c r="K13" s="122" t="s">
        <v>177</v>
      </c>
      <c r="L13" s="120"/>
      <c r="M13" s="120"/>
      <c r="N13" s="120"/>
      <c r="O13" s="120"/>
      <c r="Q13" s="401" t="s">
        <v>337</v>
      </c>
      <c r="R13" s="401"/>
      <c r="S13" s="401"/>
    </row>
    <row r="14" spans="1:19" x14ac:dyDescent="0.25">
      <c r="A14" s="122" t="s">
        <v>178</v>
      </c>
      <c r="B14" s="119">
        <v>400</v>
      </c>
      <c r="C14" s="120">
        <v>162</v>
      </c>
      <c r="D14" s="120">
        <v>194</v>
      </c>
      <c r="E14" s="119">
        <v>200</v>
      </c>
      <c r="F14" s="120">
        <v>162</v>
      </c>
      <c r="G14" s="120">
        <v>170</v>
      </c>
      <c r="J14" s="402"/>
      <c r="K14" s="122" t="s">
        <v>178</v>
      </c>
      <c r="L14" s="120"/>
      <c r="M14" s="120"/>
      <c r="N14" s="120"/>
      <c r="O14" s="120"/>
      <c r="Q14" s="401"/>
      <c r="R14" s="401"/>
      <c r="S14" s="401"/>
    </row>
    <row r="15" spans="1:19" x14ac:dyDescent="0.25">
      <c r="A15" s="122" t="s">
        <v>179</v>
      </c>
      <c r="B15" s="119">
        <v>400</v>
      </c>
      <c r="C15" s="120">
        <v>154</v>
      </c>
      <c r="D15" s="120">
        <v>197</v>
      </c>
      <c r="E15" s="119">
        <v>200</v>
      </c>
      <c r="F15" s="120">
        <v>154</v>
      </c>
      <c r="G15" s="120">
        <v>169</v>
      </c>
      <c r="J15" s="402"/>
      <c r="K15" s="122" t="s">
        <v>179</v>
      </c>
      <c r="L15" s="120"/>
      <c r="M15" s="120"/>
      <c r="N15" s="120"/>
      <c r="O15" s="120"/>
      <c r="Q15" s="401"/>
      <c r="R15" s="401"/>
      <c r="S15" s="401"/>
    </row>
    <row r="16" spans="1:19" x14ac:dyDescent="0.25">
      <c r="A16" s="122" t="s">
        <v>180</v>
      </c>
      <c r="B16" s="119">
        <v>400</v>
      </c>
      <c r="C16" s="120">
        <v>148</v>
      </c>
      <c r="D16" s="120">
        <v>188</v>
      </c>
      <c r="E16" s="119">
        <v>200</v>
      </c>
      <c r="F16" s="120">
        <v>148</v>
      </c>
      <c r="G16" s="120">
        <v>157</v>
      </c>
      <c r="J16" s="402"/>
      <c r="K16" s="122" t="s">
        <v>180</v>
      </c>
      <c r="L16" s="120"/>
      <c r="M16" s="120"/>
      <c r="N16" s="120"/>
      <c r="O16" s="120"/>
      <c r="Q16" s="401"/>
      <c r="R16" s="401"/>
      <c r="S16" s="401"/>
    </row>
    <row r="17" spans="1:15" x14ac:dyDescent="0.25">
      <c r="A17" s="122" t="s">
        <v>181</v>
      </c>
      <c r="B17" s="119">
        <v>400</v>
      </c>
      <c r="C17" s="120">
        <v>151</v>
      </c>
      <c r="D17" s="120">
        <v>186</v>
      </c>
      <c r="E17" s="119">
        <v>200</v>
      </c>
      <c r="F17" s="120">
        <v>151</v>
      </c>
      <c r="G17" s="120">
        <v>160</v>
      </c>
      <c r="J17" s="402"/>
      <c r="K17" s="122" t="s">
        <v>181</v>
      </c>
      <c r="L17" s="120"/>
      <c r="M17" s="120"/>
      <c r="N17" s="120"/>
      <c r="O17" s="120"/>
    </row>
    <row r="18" spans="1:15" x14ac:dyDescent="0.25">
      <c r="A18" s="122" t="s">
        <v>182</v>
      </c>
      <c r="B18" s="119">
        <v>400</v>
      </c>
      <c r="C18" s="120">
        <v>149</v>
      </c>
      <c r="D18" s="120">
        <v>194</v>
      </c>
      <c r="E18" s="119">
        <v>200</v>
      </c>
      <c r="F18" s="120">
        <v>149</v>
      </c>
      <c r="G18" s="120">
        <v>156</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4:S8"/>
    <mergeCell ref="Q10:S12"/>
    <mergeCell ref="Q13:S16"/>
    <mergeCell ref="J67:J79"/>
    <mergeCell ref="B5:D5"/>
    <mergeCell ref="E5:G5"/>
    <mergeCell ref="J5:O5"/>
    <mergeCell ref="J7:J19"/>
    <mergeCell ref="J22:J34"/>
    <mergeCell ref="J37:J49"/>
    <mergeCell ref="A48:G48"/>
    <mergeCell ref="A49:G52"/>
    <mergeCell ref="J52:J64"/>
  </mergeCells>
  <pageMargins left="0.7" right="0.7" top="0.75" bottom="0.75" header="0.3" footer="0.3"/>
  <pageSetup paperSize="9" scale="76" fitToHeight="0" orientation="portrait" r:id="rId1"/>
  <headerFooter scaleWithDoc="0">
    <oddFooter>&amp;C&amp;"Arial,Regular"Page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4" width="17" style="72" customWidth="1"/>
    <col min="5" max="5" width="14.6640625" style="72" customWidth="1"/>
    <col min="6"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1.6640625"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row>
    <row r="3" spans="1:19" ht="14.4" x14ac:dyDescent="0.3">
      <c r="A3" s="116" t="s">
        <v>276</v>
      </c>
      <c r="D3" s="138" t="s">
        <v>309</v>
      </c>
      <c r="G3" s="142" t="s">
        <v>316</v>
      </c>
      <c r="J3" s="11" t="str">
        <f>+A3</f>
        <v>Monitoring of Total organic carbon emissions</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187</v>
      </c>
      <c r="C6" s="110" t="s">
        <v>166</v>
      </c>
      <c r="D6" s="110" t="s">
        <v>325</v>
      </c>
      <c r="E6" s="110" t="s">
        <v>188</v>
      </c>
      <c r="F6" s="110" t="s">
        <v>169</v>
      </c>
      <c r="G6" s="110" t="s">
        <v>326</v>
      </c>
      <c r="H6" s="115"/>
      <c r="J6" s="117">
        <f>+A6</f>
        <v>2020</v>
      </c>
      <c r="K6" s="117" t="s">
        <v>271</v>
      </c>
      <c r="L6" s="123" t="s">
        <v>166</v>
      </c>
      <c r="M6" s="123" t="s">
        <v>167</v>
      </c>
      <c r="N6" s="123" t="s">
        <v>169</v>
      </c>
      <c r="O6" s="123" t="s">
        <v>170</v>
      </c>
      <c r="Q6" s="380"/>
      <c r="R6" s="380"/>
      <c r="S6" s="380"/>
    </row>
    <row r="7" spans="1:19" x14ac:dyDescent="0.25">
      <c r="A7" s="122" t="s">
        <v>171</v>
      </c>
      <c r="B7" s="119">
        <v>20</v>
      </c>
      <c r="C7" s="120">
        <v>0</v>
      </c>
      <c r="D7" s="120">
        <v>2</v>
      </c>
      <c r="E7" s="119">
        <v>10</v>
      </c>
      <c r="F7" s="120">
        <v>0</v>
      </c>
      <c r="G7" s="120">
        <v>0</v>
      </c>
      <c r="J7" s="402" t="s">
        <v>115</v>
      </c>
      <c r="K7" s="122" t="s">
        <v>171</v>
      </c>
      <c r="L7" s="120"/>
      <c r="M7" s="120"/>
      <c r="N7" s="120"/>
      <c r="O7" s="120"/>
      <c r="Q7" s="380"/>
      <c r="R7" s="380"/>
      <c r="S7" s="380"/>
    </row>
    <row r="8" spans="1:19" x14ac:dyDescent="0.25">
      <c r="A8" s="122" t="s">
        <v>172</v>
      </c>
      <c r="B8" s="119">
        <v>20</v>
      </c>
      <c r="C8" s="120">
        <v>0</v>
      </c>
      <c r="D8" s="120">
        <v>7</v>
      </c>
      <c r="E8" s="119">
        <v>10</v>
      </c>
      <c r="F8" s="120">
        <v>0</v>
      </c>
      <c r="G8" s="120">
        <v>1</v>
      </c>
      <c r="J8" s="402"/>
      <c r="K8" s="122" t="s">
        <v>172</v>
      </c>
      <c r="L8" s="120"/>
      <c r="M8" s="120"/>
      <c r="N8" s="120"/>
      <c r="O8" s="120"/>
      <c r="Q8" s="380"/>
      <c r="R8" s="380"/>
      <c r="S8" s="380"/>
    </row>
    <row r="9" spans="1:19" x14ac:dyDescent="0.25">
      <c r="A9" s="122" t="s">
        <v>173</v>
      </c>
      <c r="B9" s="119">
        <v>20</v>
      </c>
      <c r="C9" s="120">
        <v>0</v>
      </c>
      <c r="D9" s="120">
        <v>2</v>
      </c>
      <c r="E9" s="119">
        <v>10</v>
      </c>
      <c r="F9" s="120">
        <v>0</v>
      </c>
      <c r="G9" s="120">
        <v>0</v>
      </c>
      <c r="J9" s="402"/>
      <c r="K9" s="122" t="s">
        <v>173</v>
      </c>
      <c r="L9" s="120"/>
      <c r="M9" s="120"/>
      <c r="N9" s="120"/>
      <c r="O9" s="120"/>
      <c r="Q9" s="140" t="s">
        <v>315</v>
      </c>
    </row>
    <row r="10" spans="1:19" ht="14.25" customHeight="1" x14ac:dyDescent="0.25">
      <c r="A10" s="122" t="s">
        <v>174</v>
      </c>
      <c r="B10" s="119">
        <v>20</v>
      </c>
      <c r="C10" s="120">
        <v>0</v>
      </c>
      <c r="D10" s="120">
        <v>7</v>
      </c>
      <c r="E10" s="119">
        <v>10</v>
      </c>
      <c r="F10" s="120">
        <v>0</v>
      </c>
      <c r="G10" s="120">
        <v>0</v>
      </c>
      <c r="J10" s="402"/>
      <c r="K10" s="122" t="s">
        <v>174</v>
      </c>
      <c r="L10" s="120"/>
      <c r="M10" s="120"/>
      <c r="N10" s="120"/>
      <c r="O10" s="120"/>
      <c r="Q10" s="401" t="s">
        <v>331</v>
      </c>
      <c r="R10" s="401"/>
      <c r="S10" s="401"/>
    </row>
    <row r="11" spans="1:19" x14ac:dyDescent="0.25">
      <c r="A11" s="122" t="s">
        <v>175</v>
      </c>
      <c r="B11" s="119">
        <v>20</v>
      </c>
      <c r="C11" s="120">
        <v>0</v>
      </c>
      <c r="D11" s="120">
        <v>3</v>
      </c>
      <c r="E11" s="119">
        <v>10</v>
      </c>
      <c r="F11" s="120">
        <v>0</v>
      </c>
      <c r="G11" s="120">
        <v>0</v>
      </c>
      <c r="J11" s="402"/>
      <c r="K11" s="122" t="s">
        <v>175</v>
      </c>
      <c r="L11" s="120"/>
      <c r="M11" s="120"/>
      <c r="N11" s="120"/>
      <c r="O11" s="120"/>
      <c r="Q11" s="401"/>
      <c r="R11" s="401"/>
      <c r="S11" s="401"/>
    </row>
    <row r="12" spans="1:19" x14ac:dyDescent="0.25">
      <c r="A12" s="122" t="s">
        <v>176</v>
      </c>
      <c r="B12" s="119">
        <v>20</v>
      </c>
      <c r="C12" s="120">
        <v>0</v>
      </c>
      <c r="D12" s="120">
        <v>2</v>
      </c>
      <c r="E12" s="119">
        <v>10</v>
      </c>
      <c r="F12" s="120">
        <v>0</v>
      </c>
      <c r="G12" s="120">
        <v>0</v>
      </c>
      <c r="J12" s="402"/>
      <c r="K12" s="122" t="s">
        <v>176</v>
      </c>
      <c r="L12" s="120"/>
      <c r="M12" s="120"/>
      <c r="N12" s="120"/>
      <c r="O12" s="120"/>
      <c r="Q12" s="401"/>
      <c r="R12" s="401"/>
      <c r="S12" s="401"/>
    </row>
    <row r="13" spans="1:19" ht="14.25" customHeight="1" x14ac:dyDescent="0.25">
      <c r="A13" s="122" t="s">
        <v>177</v>
      </c>
      <c r="B13" s="119">
        <v>20</v>
      </c>
      <c r="C13" s="120">
        <v>0</v>
      </c>
      <c r="D13" s="120">
        <v>3</v>
      </c>
      <c r="E13" s="119">
        <v>10</v>
      </c>
      <c r="F13" s="120">
        <v>0</v>
      </c>
      <c r="G13" s="120">
        <v>0</v>
      </c>
      <c r="J13" s="402"/>
      <c r="K13" s="122" t="s">
        <v>177</v>
      </c>
      <c r="L13" s="120"/>
      <c r="M13" s="120"/>
      <c r="N13" s="120"/>
      <c r="O13" s="120"/>
      <c r="Q13" s="401" t="s">
        <v>337</v>
      </c>
      <c r="R13" s="401"/>
      <c r="S13" s="401"/>
    </row>
    <row r="14" spans="1:19" x14ac:dyDescent="0.25">
      <c r="A14" s="122" t="s">
        <v>178</v>
      </c>
      <c r="B14" s="119">
        <v>20</v>
      </c>
      <c r="C14" s="120">
        <v>0</v>
      </c>
      <c r="D14" s="120">
        <v>2</v>
      </c>
      <c r="E14" s="119">
        <v>10</v>
      </c>
      <c r="F14" s="120">
        <v>0</v>
      </c>
      <c r="G14" s="120">
        <v>0</v>
      </c>
      <c r="J14" s="402"/>
      <c r="K14" s="122" t="s">
        <v>178</v>
      </c>
      <c r="L14" s="120"/>
      <c r="M14" s="120"/>
      <c r="N14" s="120"/>
      <c r="O14" s="120"/>
      <c r="Q14" s="401"/>
      <c r="R14" s="401"/>
      <c r="S14" s="401"/>
    </row>
    <row r="15" spans="1:19" x14ac:dyDescent="0.25">
      <c r="A15" s="122" t="s">
        <v>179</v>
      </c>
      <c r="B15" s="119">
        <v>20</v>
      </c>
      <c r="C15" s="120">
        <v>0</v>
      </c>
      <c r="D15" s="120">
        <v>1</v>
      </c>
      <c r="E15" s="119">
        <v>10</v>
      </c>
      <c r="F15" s="120">
        <v>0</v>
      </c>
      <c r="G15" s="120">
        <v>0</v>
      </c>
      <c r="J15" s="402"/>
      <c r="K15" s="122" t="s">
        <v>179</v>
      </c>
      <c r="L15" s="120"/>
      <c r="M15" s="120"/>
      <c r="N15" s="120"/>
      <c r="O15" s="120"/>
      <c r="Q15" s="401"/>
      <c r="R15" s="401"/>
      <c r="S15" s="401"/>
    </row>
    <row r="16" spans="1:19" x14ac:dyDescent="0.25">
      <c r="A16" s="122" t="s">
        <v>180</v>
      </c>
      <c r="B16" s="119">
        <v>20</v>
      </c>
      <c r="C16" s="120">
        <v>0</v>
      </c>
      <c r="D16" s="120">
        <v>5</v>
      </c>
      <c r="E16" s="119">
        <v>10</v>
      </c>
      <c r="F16" s="120">
        <v>0</v>
      </c>
      <c r="G16" s="120">
        <v>0</v>
      </c>
      <c r="J16" s="402"/>
      <c r="K16" s="122" t="s">
        <v>180</v>
      </c>
      <c r="L16" s="120"/>
      <c r="M16" s="120"/>
      <c r="N16" s="120"/>
      <c r="O16" s="120"/>
      <c r="Q16" s="401"/>
      <c r="R16" s="401"/>
      <c r="S16" s="401"/>
    </row>
    <row r="17" spans="1:15" x14ac:dyDescent="0.25">
      <c r="A17" s="122" t="s">
        <v>181</v>
      </c>
      <c r="B17" s="119">
        <v>20</v>
      </c>
      <c r="C17" s="120">
        <v>0</v>
      </c>
      <c r="D17" s="120">
        <v>1</v>
      </c>
      <c r="E17" s="119">
        <v>10</v>
      </c>
      <c r="F17" s="120">
        <v>0</v>
      </c>
      <c r="G17" s="120">
        <v>0</v>
      </c>
      <c r="J17" s="402"/>
      <c r="K17" s="122" t="s">
        <v>181</v>
      </c>
      <c r="L17" s="120"/>
      <c r="M17" s="120"/>
      <c r="N17" s="120"/>
      <c r="O17" s="120"/>
    </row>
    <row r="18" spans="1:15" x14ac:dyDescent="0.25">
      <c r="A18" s="122" t="s">
        <v>182</v>
      </c>
      <c r="B18" s="119">
        <v>20</v>
      </c>
      <c r="C18" s="120">
        <v>0</v>
      </c>
      <c r="D18" s="120">
        <v>1</v>
      </c>
      <c r="E18" s="119">
        <v>10</v>
      </c>
      <c r="F18" s="120">
        <v>0</v>
      </c>
      <c r="G18" s="120">
        <v>0</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4:S8"/>
    <mergeCell ref="Q10:S12"/>
    <mergeCell ref="Q13:S16"/>
    <mergeCell ref="J67:J79"/>
    <mergeCell ref="B5:D5"/>
    <mergeCell ref="E5:G5"/>
    <mergeCell ref="J5:O5"/>
    <mergeCell ref="J7:J19"/>
    <mergeCell ref="J22:J34"/>
    <mergeCell ref="J37:J49"/>
    <mergeCell ref="A48:G48"/>
    <mergeCell ref="A49:G52"/>
    <mergeCell ref="J52:J64"/>
  </mergeCells>
  <pageMargins left="0.7" right="0.7" top="0.75" bottom="0.75" header="0.3" footer="0.3"/>
  <pageSetup paperSize="9" scale="76" fitToHeight="0" orientation="portrait" r:id="rId1"/>
  <headerFooter scaleWithDoc="0">
    <oddFooter>&amp;C&amp;"Arial,Regular"Page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4" width="17" style="72" customWidth="1"/>
    <col min="5" max="5" width="14.6640625" style="72" customWidth="1"/>
    <col min="6"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2.33203125"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row>
    <row r="3" spans="1:19" ht="14.4" x14ac:dyDescent="0.3">
      <c r="A3" s="116" t="s">
        <v>277</v>
      </c>
      <c r="D3" s="138" t="s">
        <v>309</v>
      </c>
      <c r="G3" s="142" t="s">
        <v>316</v>
      </c>
      <c r="J3" s="11" t="str">
        <f>+A3</f>
        <v>Monitoring of Particulate matter emissions</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189</v>
      </c>
      <c r="C6" s="110" t="s">
        <v>166</v>
      </c>
      <c r="D6" s="110" t="s">
        <v>325</v>
      </c>
      <c r="E6" s="110" t="s">
        <v>190</v>
      </c>
      <c r="F6" s="110" t="s">
        <v>169</v>
      </c>
      <c r="G6" s="110" t="s">
        <v>326</v>
      </c>
      <c r="H6" s="115"/>
      <c r="J6" s="117">
        <f>+A6</f>
        <v>2020</v>
      </c>
      <c r="K6" s="117" t="s">
        <v>271</v>
      </c>
      <c r="L6" s="123" t="s">
        <v>166</v>
      </c>
      <c r="M6" s="123" t="s">
        <v>167</v>
      </c>
      <c r="N6" s="123" t="s">
        <v>169</v>
      </c>
      <c r="O6" s="123" t="s">
        <v>170</v>
      </c>
      <c r="Q6" s="380"/>
      <c r="R6" s="380"/>
      <c r="S6" s="380"/>
    </row>
    <row r="7" spans="1:19" x14ac:dyDescent="0.25">
      <c r="A7" s="122" t="s">
        <v>171</v>
      </c>
      <c r="B7" s="119">
        <v>30</v>
      </c>
      <c r="C7" s="120">
        <v>1</v>
      </c>
      <c r="D7" s="120">
        <v>2</v>
      </c>
      <c r="E7" s="119">
        <v>10</v>
      </c>
      <c r="F7" s="120">
        <v>1</v>
      </c>
      <c r="G7" s="120">
        <v>1</v>
      </c>
      <c r="J7" s="402" t="s">
        <v>115</v>
      </c>
      <c r="K7" s="122" t="s">
        <v>171</v>
      </c>
      <c r="L7" s="120"/>
      <c r="M7" s="120"/>
      <c r="N7" s="120"/>
      <c r="O7" s="120"/>
      <c r="Q7" s="380"/>
      <c r="R7" s="380"/>
      <c r="S7" s="380"/>
    </row>
    <row r="8" spans="1:19" x14ac:dyDescent="0.25">
      <c r="A8" s="122" t="s">
        <v>172</v>
      </c>
      <c r="B8" s="119">
        <v>30</v>
      </c>
      <c r="C8" s="120">
        <v>1</v>
      </c>
      <c r="D8" s="120">
        <v>4</v>
      </c>
      <c r="E8" s="119">
        <v>10</v>
      </c>
      <c r="F8" s="120">
        <v>1</v>
      </c>
      <c r="G8" s="120">
        <v>1</v>
      </c>
      <c r="J8" s="402"/>
      <c r="K8" s="122" t="s">
        <v>172</v>
      </c>
      <c r="L8" s="120"/>
      <c r="M8" s="120"/>
      <c r="N8" s="120"/>
      <c r="O8" s="120"/>
      <c r="Q8" s="380"/>
      <c r="R8" s="380"/>
      <c r="S8" s="380"/>
    </row>
    <row r="9" spans="1:19" x14ac:dyDescent="0.25">
      <c r="A9" s="122" t="s">
        <v>173</v>
      </c>
      <c r="B9" s="119">
        <v>30</v>
      </c>
      <c r="C9" s="120">
        <v>1</v>
      </c>
      <c r="D9" s="120">
        <v>1</v>
      </c>
      <c r="E9" s="119">
        <v>10</v>
      </c>
      <c r="F9" s="120">
        <v>1</v>
      </c>
      <c r="G9" s="120">
        <v>1</v>
      </c>
      <c r="J9" s="402"/>
      <c r="K9" s="122" t="s">
        <v>173</v>
      </c>
      <c r="L9" s="120"/>
      <c r="M9" s="120"/>
      <c r="N9" s="120"/>
      <c r="O9" s="120"/>
      <c r="Q9" s="140" t="s">
        <v>315</v>
      </c>
    </row>
    <row r="10" spans="1:19" ht="14.25" customHeight="1" x14ac:dyDescent="0.25">
      <c r="A10" s="122" t="s">
        <v>174</v>
      </c>
      <c r="B10" s="119">
        <v>30</v>
      </c>
      <c r="C10" s="120">
        <v>1</v>
      </c>
      <c r="D10" s="120">
        <v>2</v>
      </c>
      <c r="E10" s="119">
        <v>10</v>
      </c>
      <c r="F10" s="120">
        <v>1</v>
      </c>
      <c r="G10" s="120">
        <v>1</v>
      </c>
      <c r="J10" s="402"/>
      <c r="K10" s="122" t="s">
        <v>174</v>
      </c>
      <c r="L10" s="120"/>
      <c r="M10" s="120"/>
      <c r="N10" s="120"/>
      <c r="O10" s="120"/>
      <c r="Q10" s="401" t="s">
        <v>331</v>
      </c>
      <c r="R10" s="401"/>
      <c r="S10" s="401"/>
    </row>
    <row r="11" spans="1:19" x14ac:dyDescent="0.25">
      <c r="A11" s="122" t="s">
        <v>175</v>
      </c>
      <c r="B11" s="119">
        <v>30</v>
      </c>
      <c r="C11" s="120">
        <v>1</v>
      </c>
      <c r="D11" s="120">
        <v>21</v>
      </c>
      <c r="E11" s="119">
        <v>10</v>
      </c>
      <c r="F11" s="120">
        <v>1</v>
      </c>
      <c r="G11" s="120">
        <v>1</v>
      </c>
      <c r="J11" s="402"/>
      <c r="K11" s="122" t="s">
        <v>175</v>
      </c>
      <c r="L11" s="120"/>
      <c r="M11" s="120"/>
      <c r="N11" s="120"/>
      <c r="O11" s="120"/>
      <c r="Q11" s="401"/>
      <c r="R11" s="401"/>
      <c r="S11" s="401"/>
    </row>
    <row r="12" spans="1:19" x14ac:dyDescent="0.25">
      <c r="A12" s="122" t="s">
        <v>176</v>
      </c>
      <c r="B12" s="119">
        <v>30</v>
      </c>
      <c r="C12" s="120">
        <v>1</v>
      </c>
      <c r="D12" s="120">
        <v>1</v>
      </c>
      <c r="E12" s="119">
        <v>10</v>
      </c>
      <c r="F12" s="120">
        <v>1</v>
      </c>
      <c r="G12" s="120">
        <v>1</v>
      </c>
      <c r="J12" s="402"/>
      <c r="K12" s="122" t="s">
        <v>176</v>
      </c>
      <c r="L12" s="120"/>
      <c r="M12" s="120"/>
      <c r="N12" s="120"/>
      <c r="O12" s="120"/>
      <c r="Q12" s="401"/>
      <c r="R12" s="401"/>
      <c r="S12" s="401"/>
    </row>
    <row r="13" spans="1:19" ht="14.25" customHeight="1" x14ac:dyDescent="0.25">
      <c r="A13" s="122" t="s">
        <v>177</v>
      </c>
      <c r="B13" s="119">
        <v>30</v>
      </c>
      <c r="C13" s="120">
        <v>1</v>
      </c>
      <c r="D13" s="120">
        <v>1</v>
      </c>
      <c r="E13" s="119">
        <v>10</v>
      </c>
      <c r="F13" s="120">
        <v>1</v>
      </c>
      <c r="G13" s="120">
        <v>1</v>
      </c>
      <c r="J13" s="402"/>
      <c r="K13" s="122" t="s">
        <v>177</v>
      </c>
      <c r="L13" s="120"/>
      <c r="M13" s="120"/>
      <c r="N13" s="120"/>
      <c r="O13" s="120"/>
      <c r="Q13" s="401" t="s">
        <v>337</v>
      </c>
      <c r="R13" s="401"/>
      <c r="S13" s="401"/>
    </row>
    <row r="14" spans="1:19" x14ac:dyDescent="0.25">
      <c r="A14" s="122" t="s">
        <v>178</v>
      </c>
      <c r="B14" s="119">
        <v>30</v>
      </c>
      <c r="C14" s="120">
        <v>1</v>
      </c>
      <c r="D14" s="120">
        <v>2</v>
      </c>
      <c r="E14" s="119">
        <v>10</v>
      </c>
      <c r="F14" s="120">
        <v>1</v>
      </c>
      <c r="G14" s="120">
        <v>1</v>
      </c>
      <c r="J14" s="402"/>
      <c r="K14" s="122" t="s">
        <v>178</v>
      </c>
      <c r="L14" s="120"/>
      <c r="M14" s="120"/>
      <c r="N14" s="120"/>
      <c r="O14" s="120"/>
      <c r="Q14" s="401"/>
      <c r="R14" s="401"/>
      <c r="S14" s="401"/>
    </row>
    <row r="15" spans="1:19" x14ac:dyDescent="0.25">
      <c r="A15" s="122" t="s">
        <v>179</v>
      </c>
      <c r="B15" s="119">
        <v>30</v>
      </c>
      <c r="C15" s="120">
        <v>1</v>
      </c>
      <c r="D15" s="120">
        <v>1</v>
      </c>
      <c r="E15" s="119">
        <v>10</v>
      </c>
      <c r="F15" s="120">
        <v>1</v>
      </c>
      <c r="G15" s="120">
        <v>1</v>
      </c>
      <c r="J15" s="402"/>
      <c r="K15" s="122" t="s">
        <v>179</v>
      </c>
      <c r="L15" s="120"/>
      <c r="M15" s="120"/>
      <c r="N15" s="120"/>
      <c r="O15" s="120"/>
      <c r="Q15" s="401"/>
      <c r="R15" s="401"/>
      <c r="S15" s="401"/>
    </row>
    <row r="16" spans="1:19" x14ac:dyDescent="0.25">
      <c r="A16" s="122" t="s">
        <v>180</v>
      </c>
      <c r="B16" s="119">
        <v>30</v>
      </c>
      <c r="C16" s="120">
        <v>1</v>
      </c>
      <c r="D16" s="120">
        <v>1</v>
      </c>
      <c r="E16" s="119">
        <v>10</v>
      </c>
      <c r="F16" s="120">
        <v>1</v>
      </c>
      <c r="G16" s="120">
        <v>1</v>
      </c>
      <c r="J16" s="402"/>
      <c r="K16" s="122" t="s">
        <v>180</v>
      </c>
      <c r="L16" s="120"/>
      <c r="M16" s="120"/>
      <c r="N16" s="120"/>
      <c r="O16" s="120"/>
      <c r="Q16" s="401"/>
      <c r="R16" s="401"/>
      <c r="S16" s="401"/>
    </row>
    <row r="17" spans="1:15" x14ac:dyDescent="0.25">
      <c r="A17" s="122" t="s">
        <v>181</v>
      </c>
      <c r="B17" s="119">
        <v>30</v>
      </c>
      <c r="C17" s="120">
        <v>1</v>
      </c>
      <c r="D17" s="120">
        <v>2</v>
      </c>
      <c r="E17" s="119">
        <v>10</v>
      </c>
      <c r="F17" s="120">
        <v>1</v>
      </c>
      <c r="G17" s="120">
        <v>1</v>
      </c>
      <c r="J17" s="402"/>
      <c r="K17" s="122" t="s">
        <v>181</v>
      </c>
      <c r="L17" s="120"/>
      <c r="M17" s="120"/>
      <c r="N17" s="120"/>
      <c r="O17" s="120"/>
    </row>
    <row r="18" spans="1:15" x14ac:dyDescent="0.25">
      <c r="A18" s="122" t="s">
        <v>182</v>
      </c>
      <c r="B18" s="119">
        <v>30</v>
      </c>
      <c r="C18" s="120">
        <v>1</v>
      </c>
      <c r="D18" s="120">
        <v>1</v>
      </c>
      <c r="E18" s="119">
        <v>10</v>
      </c>
      <c r="F18" s="120">
        <v>1</v>
      </c>
      <c r="G18" s="120">
        <v>1</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4:S8"/>
    <mergeCell ref="Q10:S12"/>
    <mergeCell ref="Q13:S16"/>
    <mergeCell ref="J67:J79"/>
    <mergeCell ref="B5:D5"/>
    <mergeCell ref="E5:G5"/>
    <mergeCell ref="J5:O5"/>
    <mergeCell ref="J7:J19"/>
    <mergeCell ref="J22:J34"/>
    <mergeCell ref="J37:J49"/>
    <mergeCell ref="A48:G48"/>
    <mergeCell ref="A49:G52"/>
    <mergeCell ref="J52:J64"/>
  </mergeCells>
  <pageMargins left="0.7" right="0.7" top="0.75" bottom="0.75" header="0.3" footer="0.3"/>
  <pageSetup paperSize="9" scale="76" fitToHeight="0" orientation="portrait" r:id="rId1"/>
  <headerFooter scaleWithDoc="0">
    <oddFooter>&amp;C&amp;"Arial,Regular"Page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O65"/>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9" width="9.33203125" style="2"/>
    <col min="10" max="10" width="11.5546875" style="2" customWidth="1"/>
    <col min="11" max="16384" width="9.33203125" style="2"/>
  </cols>
  <sheetData>
    <row r="1" spans="1:15" x14ac:dyDescent="0.25">
      <c r="A1" s="2" t="str">
        <f>+'Cover Page'!$B$29</f>
        <v>Annual Performance Report 2020</v>
      </c>
      <c r="E1" s="2" t="str">
        <f>+'Cover Page'!$B$33</f>
        <v>Severn Waste Services Limited</v>
      </c>
    </row>
    <row r="3" spans="1:15" ht="15.6" x14ac:dyDescent="0.3">
      <c r="A3" s="105" t="s">
        <v>19</v>
      </c>
      <c r="B3" s="103"/>
      <c r="C3" s="103"/>
      <c r="D3" s="103"/>
      <c r="E3" s="103"/>
      <c r="F3" s="103"/>
      <c r="G3" s="103"/>
      <c r="H3" s="104"/>
      <c r="K3" s="135" t="s">
        <v>304</v>
      </c>
    </row>
    <row r="4" spans="1:15" ht="15.6" x14ac:dyDescent="0.3">
      <c r="A4" s="5" t="s">
        <v>0</v>
      </c>
      <c r="B4" s="188" t="s">
        <v>1</v>
      </c>
      <c r="C4" s="188"/>
      <c r="D4" s="188"/>
      <c r="E4" s="188"/>
      <c r="F4" s="188"/>
      <c r="G4" s="188"/>
      <c r="H4" s="6" t="s">
        <v>2</v>
      </c>
      <c r="K4" s="133" t="s">
        <v>306</v>
      </c>
    </row>
    <row r="5" spans="1:15" ht="15.6" customHeight="1" x14ac:dyDescent="0.25">
      <c r="A5" s="4">
        <v>1</v>
      </c>
      <c r="B5" s="187" t="s">
        <v>279</v>
      </c>
      <c r="C5" s="187"/>
      <c r="D5" s="187"/>
      <c r="E5" s="187"/>
      <c r="F5" s="187"/>
      <c r="G5" s="187"/>
      <c r="H5" s="4">
        <v>4</v>
      </c>
      <c r="K5" s="176" t="s">
        <v>307</v>
      </c>
      <c r="L5" s="176"/>
      <c r="M5" s="176"/>
      <c r="N5" s="176"/>
      <c r="O5" s="176"/>
    </row>
    <row r="6" spans="1:15" x14ac:dyDescent="0.25">
      <c r="A6" s="4">
        <v>2</v>
      </c>
      <c r="B6" s="187" t="s">
        <v>280</v>
      </c>
      <c r="C6" s="187"/>
      <c r="D6" s="187"/>
      <c r="E6" s="187"/>
      <c r="F6" s="187"/>
      <c r="G6" s="187"/>
      <c r="H6" s="4">
        <v>5</v>
      </c>
      <c r="K6" s="176"/>
      <c r="L6" s="176"/>
      <c r="M6" s="176"/>
      <c r="N6" s="176"/>
      <c r="O6" s="176"/>
    </row>
    <row r="7" spans="1:15" ht="15.75" customHeight="1" x14ac:dyDescent="0.25">
      <c r="A7" s="4">
        <v>3</v>
      </c>
      <c r="B7" s="187" t="s">
        <v>26</v>
      </c>
      <c r="C7" s="187"/>
      <c r="D7" s="187"/>
      <c r="E7" s="187"/>
      <c r="F7" s="187"/>
      <c r="G7" s="187"/>
      <c r="H7" s="4">
        <v>7</v>
      </c>
      <c r="K7" s="176"/>
      <c r="L7" s="176"/>
      <c r="M7" s="176"/>
      <c r="N7" s="176"/>
      <c r="O7" s="176"/>
    </row>
    <row r="8" spans="1:15" x14ac:dyDescent="0.25">
      <c r="A8" s="4">
        <v>4</v>
      </c>
      <c r="B8" s="187" t="s">
        <v>281</v>
      </c>
      <c r="C8" s="187"/>
      <c r="D8" s="187"/>
      <c r="E8" s="187"/>
      <c r="F8" s="187"/>
      <c r="G8" s="187"/>
      <c r="H8" s="4">
        <v>8</v>
      </c>
      <c r="K8" s="176"/>
      <c r="L8" s="176"/>
      <c r="M8" s="176"/>
      <c r="N8" s="176"/>
      <c r="O8" s="176"/>
    </row>
    <row r="9" spans="1:15" x14ac:dyDescent="0.25">
      <c r="A9" s="4">
        <v>5</v>
      </c>
      <c r="B9" s="187" t="s">
        <v>282</v>
      </c>
      <c r="C9" s="187"/>
      <c r="D9" s="187"/>
      <c r="E9" s="187"/>
      <c r="F9" s="187"/>
      <c r="G9" s="187"/>
      <c r="H9" s="4">
        <v>9</v>
      </c>
    </row>
    <row r="10" spans="1:15" x14ac:dyDescent="0.25">
      <c r="A10" s="4">
        <v>6</v>
      </c>
      <c r="B10" s="187" t="s">
        <v>283</v>
      </c>
      <c r="C10" s="187"/>
      <c r="D10" s="187"/>
      <c r="E10" s="187"/>
      <c r="F10" s="187"/>
      <c r="G10" s="187"/>
      <c r="H10" s="4">
        <v>10</v>
      </c>
    </row>
    <row r="11" spans="1:15" x14ac:dyDescent="0.25">
      <c r="A11" s="4">
        <v>7</v>
      </c>
      <c r="B11" s="187" t="s">
        <v>284</v>
      </c>
      <c r="C11" s="187"/>
      <c r="D11" s="187"/>
      <c r="E11" s="187"/>
      <c r="F11" s="187"/>
      <c r="G11" s="187"/>
      <c r="H11" s="4">
        <v>11</v>
      </c>
    </row>
    <row r="12" spans="1:15" x14ac:dyDescent="0.25">
      <c r="A12" s="4">
        <v>8</v>
      </c>
      <c r="B12" s="187" t="s">
        <v>285</v>
      </c>
      <c r="C12" s="187"/>
      <c r="D12" s="187"/>
      <c r="E12" s="187"/>
      <c r="F12" s="187"/>
      <c r="G12" s="187"/>
      <c r="H12" s="4">
        <v>12</v>
      </c>
    </row>
    <row r="13" spans="1:15" x14ac:dyDescent="0.25">
      <c r="A13" s="4">
        <v>9</v>
      </c>
      <c r="B13" s="187" t="s">
        <v>300</v>
      </c>
      <c r="C13" s="187"/>
      <c r="D13" s="187"/>
      <c r="E13" s="187"/>
      <c r="F13" s="187"/>
      <c r="G13" s="187"/>
      <c r="H13" s="4">
        <v>13</v>
      </c>
    </row>
    <row r="14" spans="1:15" x14ac:dyDescent="0.25">
      <c r="A14" s="4">
        <v>10</v>
      </c>
      <c r="B14" s="187" t="s">
        <v>197</v>
      </c>
      <c r="C14" s="187"/>
      <c r="D14" s="187"/>
      <c r="E14" s="187"/>
      <c r="F14" s="187"/>
      <c r="G14" s="187"/>
      <c r="H14" s="4">
        <v>14</v>
      </c>
    </row>
    <row r="15" spans="1:15" x14ac:dyDescent="0.25">
      <c r="A15" s="4">
        <v>11</v>
      </c>
      <c r="B15" s="187" t="s">
        <v>214</v>
      </c>
      <c r="C15" s="187"/>
      <c r="D15" s="187"/>
      <c r="E15" s="187"/>
      <c r="F15" s="187"/>
      <c r="G15" s="187"/>
      <c r="H15" s="4">
        <v>15</v>
      </c>
    </row>
    <row r="16" spans="1:15" x14ac:dyDescent="0.25">
      <c r="A16" s="4">
        <v>12</v>
      </c>
      <c r="B16" s="187" t="s">
        <v>286</v>
      </c>
      <c r="C16" s="187"/>
      <c r="D16" s="187"/>
      <c r="E16" s="187"/>
      <c r="F16" s="187"/>
      <c r="G16" s="187"/>
      <c r="H16" s="4">
        <v>16</v>
      </c>
    </row>
    <row r="17" spans="1:8" x14ac:dyDescent="0.25">
      <c r="A17" s="4">
        <v>13</v>
      </c>
      <c r="B17" s="187" t="s">
        <v>287</v>
      </c>
      <c r="C17" s="187"/>
      <c r="D17" s="187"/>
      <c r="E17" s="187"/>
      <c r="F17" s="187"/>
      <c r="G17" s="187"/>
      <c r="H17" s="4">
        <v>17</v>
      </c>
    </row>
    <row r="18" spans="1:8" x14ac:dyDescent="0.25">
      <c r="A18" s="4">
        <v>14</v>
      </c>
      <c r="B18" s="187" t="s">
        <v>288</v>
      </c>
      <c r="C18" s="187"/>
      <c r="D18" s="187"/>
      <c r="E18" s="187"/>
      <c r="F18" s="187"/>
      <c r="G18" s="187"/>
      <c r="H18" s="4">
        <v>18</v>
      </c>
    </row>
    <row r="19" spans="1:8" x14ac:dyDescent="0.25">
      <c r="A19" s="4">
        <v>15</v>
      </c>
      <c r="B19" s="187" t="s">
        <v>289</v>
      </c>
      <c r="C19" s="187"/>
      <c r="D19" s="187"/>
      <c r="E19" s="187"/>
      <c r="F19" s="187"/>
      <c r="G19" s="187"/>
      <c r="H19" s="4">
        <v>19</v>
      </c>
    </row>
    <row r="20" spans="1:8" x14ac:dyDescent="0.25">
      <c r="A20" s="4">
        <v>16</v>
      </c>
      <c r="B20" s="187" t="s">
        <v>290</v>
      </c>
      <c r="C20" s="187"/>
      <c r="D20" s="187"/>
      <c r="E20" s="187"/>
      <c r="F20" s="187"/>
      <c r="G20" s="187"/>
      <c r="H20" s="4">
        <v>20</v>
      </c>
    </row>
    <row r="21" spans="1:8" x14ac:dyDescent="0.25">
      <c r="A21" s="4">
        <v>17</v>
      </c>
      <c r="B21" s="187" t="s">
        <v>293</v>
      </c>
      <c r="C21" s="187"/>
      <c r="D21" s="187"/>
      <c r="E21" s="187"/>
      <c r="F21" s="187"/>
      <c r="G21" s="187"/>
      <c r="H21" s="4">
        <v>21</v>
      </c>
    </row>
    <row r="22" spans="1:8" x14ac:dyDescent="0.25">
      <c r="A22" s="4">
        <v>18</v>
      </c>
      <c r="B22" s="190" t="s">
        <v>291</v>
      </c>
      <c r="C22" s="191"/>
      <c r="D22" s="191"/>
      <c r="E22" s="191"/>
      <c r="F22" s="191"/>
      <c r="G22" s="192"/>
      <c r="H22" s="4">
        <v>22</v>
      </c>
    </row>
    <row r="23" spans="1:8" x14ac:dyDescent="0.25">
      <c r="A23" s="4">
        <v>19</v>
      </c>
      <c r="B23" s="190" t="s">
        <v>292</v>
      </c>
      <c r="C23" s="191"/>
      <c r="D23" s="191"/>
      <c r="E23" s="191"/>
      <c r="F23" s="191"/>
      <c r="G23" s="192"/>
      <c r="H23" s="4">
        <v>23</v>
      </c>
    </row>
    <row r="24" spans="1:8" x14ac:dyDescent="0.25">
      <c r="A24" s="4"/>
      <c r="B24" s="193"/>
      <c r="C24" s="193"/>
      <c r="D24" s="193"/>
      <c r="E24" s="193"/>
      <c r="F24" s="193"/>
      <c r="G24" s="193"/>
      <c r="H24" s="4"/>
    </row>
    <row r="26" spans="1:8" x14ac:dyDescent="0.25">
      <c r="A26" s="102" t="s">
        <v>20</v>
      </c>
      <c r="B26" s="103"/>
      <c r="C26" s="103"/>
      <c r="D26" s="103"/>
      <c r="E26" s="103"/>
      <c r="F26" s="103"/>
      <c r="G26" s="103"/>
      <c r="H26" s="104"/>
    </row>
    <row r="27" spans="1:8" x14ac:dyDescent="0.25">
      <c r="A27" s="12" t="s">
        <v>0</v>
      </c>
      <c r="B27" s="194" t="s">
        <v>3</v>
      </c>
      <c r="C27" s="194"/>
      <c r="D27" s="194"/>
      <c r="E27" s="194"/>
      <c r="F27" s="194"/>
      <c r="G27" s="194"/>
      <c r="H27" s="13" t="s">
        <v>4</v>
      </c>
    </row>
    <row r="28" spans="1:8" x14ac:dyDescent="0.25">
      <c r="A28" s="14"/>
      <c r="B28" s="195"/>
      <c r="C28" s="195"/>
      <c r="D28" s="195"/>
      <c r="E28" s="195"/>
      <c r="F28" s="195"/>
      <c r="G28" s="195"/>
      <c r="H28" s="14"/>
    </row>
    <row r="29" spans="1:8" x14ac:dyDescent="0.25">
      <c r="A29" s="14"/>
      <c r="B29" s="195"/>
      <c r="C29" s="195"/>
      <c r="D29" s="195"/>
      <c r="E29" s="195"/>
      <c r="F29" s="195"/>
      <c r="G29" s="195"/>
      <c r="H29" s="14"/>
    </row>
    <row r="30" spans="1:8" x14ac:dyDescent="0.25">
      <c r="A30" s="14"/>
      <c r="B30" s="195"/>
      <c r="C30" s="195"/>
      <c r="D30" s="195"/>
      <c r="E30" s="195"/>
      <c r="F30" s="195"/>
      <c r="G30" s="195"/>
      <c r="H30" s="14"/>
    </row>
    <row r="31" spans="1:8" x14ac:dyDescent="0.25">
      <c r="A31" s="14"/>
      <c r="B31" s="195"/>
      <c r="C31" s="195"/>
      <c r="D31" s="195"/>
      <c r="E31" s="195"/>
      <c r="F31" s="195"/>
      <c r="G31" s="195"/>
      <c r="H31" s="14"/>
    </row>
    <row r="32" spans="1:8" x14ac:dyDescent="0.25">
      <c r="A32" s="14"/>
      <c r="B32" s="195"/>
      <c r="C32" s="195"/>
      <c r="D32" s="195"/>
      <c r="E32" s="195"/>
      <c r="F32" s="195"/>
      <c r="G32" s="195"/>
      <c r="H32" s="14"/>
    </row>
    <row r="34" spans="1:10" ht="14.25" customHeight="1" x14ac:dyDescent="0.25">
      <c r="A34" s="102" t="s">
        <v>21</v>
      </c>
      <c r="B34" s="103"/>
      <c r="C34" s="103"/>
      <c r="D34" s="103"/>
      <c r="E34" s="103"/>
      <c r="F34" s="103"/>
      <c r="G34" s="103"/>
      <c r="H34" s="104"/>
    </row>
    <row r="35" spans="1:10" x14ac:dyDescent="0.25">
      <c r="A35" s="17" t="s">
        <v>5</v>
      </c>
      <c r="B35" s="196" t="s">
        <v>6</v>
      </c>
      <c r="C35" s="196"/>
      <c r="D35" s="196"/>
      <c r="E35" s="196"/>
      <c r="F35" s="196"/>
      <c r="G35" s="196"/>
      <c r="H35" s="18" t="s">
        <v>7</v>
      </c>
    </row>
    <row r="36" spans="1:10" x14ac:dyDescent="0.25">
      <c r="A36" s="19"/>
      <c r="B36" s="189"/>
      <c r="C36" s="189"/>
      <c r="D36" s="189"/>
      <c r="E36" s="189"/>
      <c r="F36" s="189"/>
      <c r="G36" s="189"/>
      <c r="H36" s="19"/>
    </row>
    <row r="37" spans="1:10" x14ac:dyDescent="0.25">
      <c r="A37" s="19"/>
      <c r="B37" s="189"/>
      <c r="C37" s="189"/>
      <c r="D37" s="189"/>
      <c r="E37" s="189"/>
      <c r="F37" s="189"/>
      <c r="G37" s="189"/>
      <c r="H37" s="19"/>
    </row>
    <row r="38" spans="1:10" x14ac:dyDescent="0.25">
      <c r="A38" s="19"/>
      <c r="B38" s="189"/>
      <c r="C38" s="189"/>
      <c r="D38" s="189"/>
      <c r="E38" s="189"/>
      <c r="F38" s="189"/>
      <c r="G38" s="189"/>
      <c r="H38" s="19"/>
    </row>
    <row r="39" spans="1:10" x14ac:dyDescent="0.25">
      <c r="A39" s="19"/>
      <c r="B39" s="189"/>
      <c r="C39" s="189"/>
      <c r="D39" s="189"/>
      <c r="E39" s="189"/>
      <c r="F39" s="189"/>
      <c r="G39" s="189"/>
      <c r="H39" s="19"/>
    </row>
    <row r="40" spans="1:10" x14ac:dyDescent="0.25">
      <c r="A40" s="19"/>
      <c r="B40" s="189"/>
      <c r="C40" s="189"/>
      <c r="D40" s="189"/>
      <c r="E40" s="189"/>
      <c r="F40" s="189"/>
      <c r="G40" s="189"/>
      <c r="H40" s="19"/>
    </row>
    <row r="41" spans="1:10" x14ac:dyDescent="0.25">
      <c r="A41" s="19"/>
      <c r="B41" s="189"/>
      <c r="C41" s="189"/>
      <c r="D41" s="189"/>
      <c r="E41" s="189"/>
      <c r="F41" s="189"/>
      <c r="G41" s="189"/>
      <c r="H41" s="19"/>
    </row>
    <row r="42" spans="1:10" x14ac:dyDescent="0.25">
      <c r="A42" s="19"/>
      <c r="B42" s="189"/>
      <c r="C42" s="189"/>
      <c r="D42" s="189"/>
      <c r="E42" s="189"/>
      <c r="F42" s="189"/>
      <c r="G42" s="189"/>
      <c r="H42" s="19"/>
    </row>
    <row r="44" spans="1:10" x14ac:dyDescent="0.25">
      <c r="A44" s="197" t="s">
        <v>22</v>
      </c>
      <c r="B44" s="198"/>
      <c r="C44" s="198"/>
      <c r="D44" s="198"/>
      <c r="E44" s="198"/>
      <c r="F44" s="198"/>
      <c r="G44" s="198"/>
      <c r="H44" s="198"/>
      <c r="I44" s="198"/>
      <c r="J44" s="199"/>
    </row>
    <row r="45" spans="1:10" x14ac:dyDescent="0.25">
      <c r="A45" s="200"/>
      <c r="B45" s="201"/>
      <c r="C45" s="201"/>
      <c r="D45" s="201"/>
      <c r="E45" s="201"/>
      <c r="F45" s="201"/>
      <c r="G45" s="201"/>
      <c r="H45" s="201"/>
      <c r="I45" s="201"/>
      <c r="J45" s="202"/>
    </row>
    <row r="46" spans="1:10" x14ac:dyDescent="0.25">
      <c r="A46" s="200"/>
      <c r="B46" s="201"/>
      <c r="C46" s="201"/>
      <c r="D46" s="201"/>
      <c r="E46" s="201"/>
      <c r="F46" s="201"/>
      <c r="G46" s="201"/>
      <c r="H46" s="201"/>
      <c r="I46" s="201"/>
      <c r="J46" s="202"/>
    </row>
    <row r="47" spans="1:10" x14ac:dyDescent="0.25">
      <c r="A47" s="203"/>
      <c r="B47" s="204"/>
      <c r="C47" s="204"/>
      <c r="D47" s="204"/>
      <c r="E47" s="204"/>
      <c r="F47" s="204"/>
      <c r="G47" s="204"/>
      <c r="H47" s="204"/>
      <c r="I47" s="204"/>
      <c r="J47" s="205"/>
    </row>
    <row r="53" spans="3:3" x14ac:dyDescent="0.25">
      <c r="C53" s="175">
        <v>44215</v>
      </c>
    </row>
    <row r="65" spans="6:6" x14ac:dyDescent="0.25">
      <c r="F65" s="3"/>
    </row>
  </sheetData>
  <mergeCells count="37">
    <mergeCell ref="A44:J47"/>
    <mergeCell ref="B37:G37"/>
    <mergeCell ref="B38:G38"/>
    <mergeCell ref="B39:G39"/>
    <mergeCell ref="B40:G40"/>
    <mergeCell ref="B41:G41"/>
    <mergeCell ref="B42:G42"/>
    <mergeCell ref="B36:G36"/>
    <mergeCell ref="B22:G22"/>
    <mergeCell ref="B23:G23"/>
    <mergeCell ref="B24:G24"/>
    <mergeCell ref="B27:G27"/>
    <mergeCell ref="B28:G28"/>
    <mergeCell ref="B29:G29"/>
    <mergeCell ref="B30:G30"/>
    <mergeCell ref="B31:G31"/>
    <mergeCell ref="B32:G32"/>
    <mergeCell ref="B35:G35"/>
    <mergeCell ref="B21:G21"/>
    <mergeCell ref="B10:G10"/>
    <mergeCell ref="B11:G11"/>
    <mergeCell ref="B12:G12"/>
    <mergeCell ref="B13:G13"/>
    <mergeCell ref="B14:G14"/>
    <mergeCell ref="B15:G15"/>
    <mergeCell ref="B16:G16"/>
    <mergeCell ref="B17:G17"/>
    <mergeCell ref="B18:G18"/>
    <mergeCell ref="B19:G19"/>
    <mergeCell ref="B20:G20"/>
    <mergeCell ref="K5:O8"/>
    <mergeCell ref="B9:G9"/>
    <mergeCell ref="B4:G4"/>
    <mergeCell ref="B5:G5"/>
    <mergeCell ref="B6:G6"/>
    <mergeCell ref="B7:G7"/>
    <mergeCell ref="B8:G8"/>
  </mergeCells>
  <pageMargins left="1.0899999999999999" right="0.7" top="0.75" bottom="0.75" header="0.3" footer="0.3"/>
  <pageSetup scale="80" orientation="portrait" r:id="rId1"/>
  <headerFooter scaleWithDoc="0">
    <oddFooter>&amp;C&amp;"Arial,Regular"Page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pageSetUpPr fitToPage="1"/>
  </sheetPr>
  <dimension ref="A1:U79"/>
  <sheetViews>
    <sheetView showGridLines="0" zoomScaleNormal="100" workbookViewId="0">
      <selection activeCell="C54" sqref="C54"/>
    </sheetView>
  </sheetViews>
  <sheetFormatPr defaultRowHeight="13.8" x14ac:dyDescent="0.25"/>
  <cols>
    <col min="1" max="1" width="14" style="3" customWidth="1"/>
    <col min="2" max="2" width="12.6640625" style="72" customWidth="1"/>
    <col min="3" max="3" width="15.33203125" style="72" customWidth="1"/>
    <col min="4" max="4" width="17.6640625" style="72" customWidth="1"/>
    <col min="5" max="5" width="14.6640625" style="72" customWidth="1"/>
    <col min="6" max="6" width="11.5546875" style="72" customWidth="1"/>
    <col min="7" max="7" width="15" style="72" customWidth="1"/>
    <col min="8" max="8" width="14.6640625" style="72" customWidth="1"/>
    <col min="9" max="12" width="9.33203125" style="3"/>
    <col min="13" max="13" width="15.44140625" style="3" customWidth="1"/>
    <col min="14" max="14" width="17.6640625" style="3" customWidth="1"/>
    <col min="15" max="15" width="17.44140625" style="3" bestFit="1" customWidth="1"/>
    <col min="16" max="16" width="13.6640625" style="3" customWidth="1"/>
    <col min="17" max="17" width="15" style="3" customWidth="1"/>
    <col min="18" max="20" width="9.33203125" style="3"/>
    <col min="21" max="21" width="22.44140625" style="3" customWidth="1"/>
    <col min="22" max="258" width="9.33203125" style="3"/>
    <col min="259" max="259" width="14" style="3" customWidth="1"/>
    <col min="260" max="265" width="10.33203125" style="3" customWidth="1"/>
    <col min="266" max="514" width="9.33203125" style="3"/>
    <col min="515" max="515" width="14" style="3" customWidth="1"/>
    <col min="516" max="521" width="10.33203125" style="3" customWidth="1"/>
    <col min="522" max="770" width="9.33203125" style="3"/>
    <col min="771" max="771" width="14" style="3" customWidth="1"/>
    <col min="772" max="777" width="10.33203125" style="3" customWidth="1"/>
    <col min="778" max="1026" width="9.33203125" style="3"/>
    <col min="1027" max="1027" width="14" style="3" customWidth="1"/>
    <col min="1028" max="1033" width="10.33203125" style="3" customWidth="1"/>
    <col min="1034" max="1282" width="9.33203125" style="3"/>
    <col min="1283" max="1283" width="14" style="3" customWidth="1"/>
    <col min="1284" max="1289" width="10.33203125" style="3" customWidth="1"/>
    <col min="1290" max="1538" width="9.33203125" style="3"/>
    <col min="1539" max="1539" width="14" style="3" customWidth="1"/>
    <col min="1540" max="1545" width="10.33203125" style="3" customWidth="1"/>
    <col min="1546" max="1794" width="9.33203125" style="3"/>
    <col min="1795" max="1795" width="14" style="3" customWidth="1"/>
    <col min="1796" max="1801" width="10.33203125" style="3" customWidth="1"/>
    <col min="1802" max="2050" width="9.33203125" style="3"/>
    <col min="2051" max="2051" width="14" style="3" customWidth="1"/>
    <col min="2052" max="2057" width="10.33203125" style="3" customWidth="1"/>
    <col min="2058" max="2306" width="9.33203125" style="3"/>
    <col min="2307" max="2307" width="14" style="3" customWidth="1"/>
    <col min="2308" max="2313" width="10.33203125" style="3" customWidth="1"/>
    <col min="2314" max="2562" width="9.33203125" style="3"/>
    <col min="2563" max="2563" width="14" style="3" customWidth="1"/>
    <col min="2564" max="2569" width="10.33203125" style="3" customWidth="1"/>
    <col min="2570" max="2818" width="9.33203125" style="3"/>
    <col min="2819" max="2819" width="14" style="3" customWidth="1"/>
    <col min="2820" max="2825" width="10.33203125" style="3" customWidth="1"/>
    <col min="2826" max="3074" width="9.33203125" style="3"/>
    <col min="3075" max="3075" width="14" style="3" customWidth="1"/>
    <col min="3076" max="3081" width="10.33203125" style="3" customWidth="1"/>
    <col min="3082" max="3330" width="9.33203125" style="3"/>
    <col min="3331" max="3331" width="14" style="3" customWidth="1"/>
    <col min="3332" max="3337" width="10.33203125" style="3" customWidth="1"/>
    <col min="3338" max="3586" width="9.33203125" style="3"/>
    <col min="3587" max="3587" width="14" style="3" customWidth="1"/>
    <col min="3588" max="3593" width="10.33203125" style="3" customWidth="1"/>
    <col min="3594" max="3842" width="9.33203125" style="3"/>
    <col min="3843" max="3843" width="14" style="3" customWidth="1"/>
    <col min="3844" max="3849" width="10.33203125" style="3" customWidth="1"/>
    <col min="3850" max="4098" width="9.33203125" style="3"/>
    <col min="4099" max="4099" width="14" style="3" customWidth="1"/>
    <col min="4100" max="4105" width="10.33203125" style="3" customWidth="1"/>
    <col min="4106" max="4354" width="9.33203125" style="3"/>
    <col min="4355" max="4355" width="14" style="3" customWidth="1"/>
    <col min="4356" max="4361" width="10.33203125" style="3" customWidth="1"/>
    <col min="4362" max="4610" width="9.33203125" style="3"/>
    <col min="4611" max="4611" width="14" style="3" customWidth="1"/>
    <col min="4612" max="4617" width="10.33203125" style="3" customWidth="1"/>
    <col min="4618" max="4866" width="9.33203125" style="3"/>
    <col min="4867" max="4867" width="14" style="3" customWidth="1"/>
    <col min="4868" max="4873" width="10.33203125" style="3" customWidth="1"/>
    <col min="4874" max="5122" width="9.33203125" style="3"/>
    <col min="5123" max="5123" width="14" style="3" customWidth="1"/>
    <col min="5124" max="5129" width="10.33203125" style="3" customWidth="1"/>
    <col min="5130" max="5378" width="9.33203125" style="3"/>
    <col min="5379" max="5379" width="14" style="3" customWidth="1"/>
    <col min="5380" max="5385" width="10.33203125" style="3" customWidth="1"/>
    <col min="5386" max="5634" width="9.33203125" style="3"/>
    <col min="5635" max="5635" width="14" style="3" customWidth="1"/>
    <col min="5636" max="5641" width="10.33203125" style="3" customWidth="1"/>
    <col min="5642" max="5890" width="9.33203125" style="3"/>
    <col min="5891" max="5891" width="14" style="3" customWidth="1"/>
    <col min="5892" max="5897" width="10.33203125" style="3" customWidth="1"/>
    <col min="5898" max="6146" width="9.33203125" style="3"/>
    <col min="6147" max="6147" width="14" style="3" customWidth="1"/>
    <col min="6148" max="6153" width="10.33203125" style="3" customWidth="1"/>
    <col min="6154" max="6402" width="9.33203125" style="3"/>
    <col min="6403" max="6403" width="14" style="3" customWidth="1"/>
    <col min="6404" max="6409" width="10.33203125" style="3" customWidth="1"/>
    <col min="6410" max="6658" width="9.33203125" style="3"/>
    <col min="6659" max="6659" width="14" style="3" customWidth="1"/>
    <col min="6660" max="6665" width="10.33203125" style="3" customWidth="1"/>
    <col min="6666" max="6914" width="9.33203125" style="3"/>
    <col min="6915" max="6915" width="14" style="3" customWidth="1"/>
    <col min="6916" max="6921" width="10.33203125" style="3" customWidth="1"/>
    <col min="6922" max="7170" width="9.33203125" style="3"/>
    <col min="7171" max="7171" width="14" style="3" customWidth="1"/>
    <col min="7172" max="7177" width="10.33203125" style="3" customWidth="1"/>
    <col min="7178" max="7426" width="9.33203125" style="3"/>
    <col min="7427" max="7427" width="14" style="3" customWidth="1"/>
    <col min="7428" max="7433" width="10.33203125" style="3" customWidth="1"/>
    <col min="7434" max="7682" width="9.33203125" style="3"/>
    <col min="7683" max="7683" width="14" style="3" customWidth="1"/>
    <col min="7684" max="7689" width="10.33203125" style="3" customWidth="1"/>
    <col min="7690" max="7938" width="9.33203125" style="3"/>
    <col min="7939" max="7939" width="14" style="3" customWidth="1"/>
    <col min="7940" max="7945" width="10.33203125" style="3" customWidth="1"/>
    <col min="7946" max="8194" width="9.33203125" style="3"/>
    <col min="8195" max="8195" width="14" style="3" customWidth="1"/>
    <col min="8196" max="8201" width="10.33203125" style="3" customWidth="1"/>
    <col min="8202" max="8450" width="9.33203125" style="3"/>
    <col min="8451" max="8451" width="14" style="3" customWidth="1"/>
    <col min="8452" max="8457" width="10.33203125" style="3" customWidth="1"/>
    <col min="8458" max="8706" width="9.33203125" style="3"/>
    <col min="8707" max="8707" width="14" style="3" customWidth="1"/>
    <col min="8708" max="8713" width="10.33203125" style="3" customWidth="1"/>
    <col min="8714" max="8962" width="9.33203125" style="3"/>
    <col min="8963" max="8963" width="14" style="3" customWidth="1"/>
    <col min="8964" max="8969" width="10.33203125" style="3" customWidth="1"/>
    <col min="8970" max="9218" width="9.33203125" style="3"/>
    <col min="9219" max="9219" width="14" style="3" customWidth="1"/>
    <col min="9220" max="9225" width="10.33203125" style="3" customWidth="1"/>
    <col min="9226" max="9474" width="9.33203125" style="3"/>
    <col min="9475" max="9475" width="14" style="3" customWidth="1"/>
    <col min="9476" max="9481" width="10.33203125" style="3" customWidth="1"/>
    <col min="9482" max="9730" width="9.33203125" style="3"/>
    <col min="9731" max="9731" width="14" style="3" customWidth="1"/>
    <col min="9732" max="9737" width="10.33203125" style="3" customWidth="1"/>
    <col min="9738" max="9986" width="9.33203125" style="3"/>
    <col min="9987" max="9987" width="14" style="3" customWidth="1"/>
    <col min="9988" max="9993" width="10.33203125" style="3" customWidth="1"/>
    <col min="9994" max="10242" width="9.33203125" style="3"/>
    <col min="10243" max="10243" width="14" style="3" customWidth="1"/>
    <col min="10244" max="10249" width="10.33203125" style="3" customWidth="1"/>
    <col min="10250" max="10498" width="9.33203125" style="3"/>
    <col min="10499" max="10499" width="14" style="3" customWidth="1"/>
    <col min="10500" max="10505" width="10.33203125" style="3" customWidth="1"/>
    <col min="10506" max="10754" width="9.33203125" style="3"/>
    <col min="10755" max="10755" width="14" style="3" customWidth="1"/>
    <col min="10756" max="10761" width="10.33203125" style="3" customWidth="1"/>
    <col min="10762" max="11010" width="9.33203125" style="3"/>
    <col min="11011" max="11011" width="14" style="3" customWidth="1"/>
    <col min="11012" max="11017" width="10.33203125" style="3" customWidth="1"/>
    <col min="11018" max="11266" width="9.33203125" style="3"/>
    <col min="11267" max="11267" width="14" style="3" customWidth="1"/>
    <col min="11268" max="11273" width="10.33203125" style="3" customWidth="1"/>
    <col min="11274" max="11522" width="9.33203125" style="3"/>
    <col min="11523" max="11523" width="14" style="3" customWidth="1"/>
    <col min="11524" max="11529" width="10.33203125" style="3" customWidth="1"/>
    <col min="11530" max="11778" width="9.33203125" style="3"/>
    <col min="11779" max="11779" width="14" style="3" customWidth="1"/>
    <col min="11780" max="11785" width="10.33203125" style="3" customWidth="1"/>
    <col min="11786" max="12034" width="9.33203125" style="3"/>
    <col min="12035" max="12035" width="14" style="3" customWidth="1"/>
    <col min="12036" max="12041" width="10.33203125" style="3" customWidth="1"/>
    <col min="12042" max="12290" width="9.33203125" style="3"/>
    <col min="12291" max="12291" width="14" style="3" customWidth="1"/>
    <col min="12292" max="12297" width="10.33203125" style="3" customWidth="1"/>
    <col min="12298" max="12546" width="9.33203125" style="3"/>
    <col min="12547" max="12547" width="14" style="3" customWidth="1"/>
    <col min="12548" max="12553" width="10.33203125" style="3" customWidth="1"/>
    <col min="12554" max="12802" width="9.33203125" style="3"/>
    <col min="12803" max="12803" width="14" style="3" customWidth="1"/>
    <col min="12804" max="12809" width="10.33203125" style="3" customWidth="1"/>
    <col min="12810" max="13058" width="9.33203125" style="3"/>
    <col min="13059" max="13059" width="14" style="3" customWidth="1"/>
    <col min="13060" max="13065" width="10.33203125" style="3" customWidth="1"/>
    <col min="13066" max="13314" width="9.33203125" style="3"/>
    <col min="13315" max="13315" width="14" style="3" customWidth="1"/>
    <col min="13316" max="13321" width="10.33203125" style="3" customWidth="1"/>
    <col min="13322" max="13570" width="9.33203125" style="3"/>
    <col min="13571" max="13571" width="14" style="3" customWidth="1"/>
    <col min="13572" max="13577" width="10.33203125" style="3" customWidth="1"/>
    <col min="13578" max="13826" width="9.33203125" style="3"/>
    <col min="13827" max="13827" width="14" style="3" customWidth="1"/>
    <col min="13828" max="13833" width="10.33203125" style="3" customWidth="1"/>
    <col min="13834" max="14082" width="9.33203125" style="3"/>
    <col min="14083" max="14083" width="14" style="3" customWidth="1"/>
    <col min="14084" max="14089" width="10.33203125" style="3" customWidth="1"/>
    <col min="14090" max="14338" width="9.33203125" style="3"/>
    <col min="14339" max="14339" width="14" style="3" customWidth="1"/>
    <col min="14340" max="14345" width="10.33203125" style="3" customWidth="1"/>
    <col min="14346" max="14594" width="9.33203125" style="3"/>
    <col min="14595" max="14595" width="14" style="3" customWidth="1"/>
    <col min="14596" max="14601" width="10.33203125" style="3" customWidth="1"/>
    <col min="14602" max="14850" width="9.33203125" style="3"/>
    <col min="14851" max="14851" width="14" style="3" customWidth="1"/>
    <col min="14852" max="14857" width="10.33203125" style="3" customWidth="1"/>
    <col min="14858" max="15106" width="9.33203125" style="3"/>
    <col min="15107" max="15107" width="14" style="3" customWidth="1"/>
    <col min="15108" max="15113" width="10.33203125" style="3" customWidth="1"/>
    <col min="15114" max="15362" width="9.33203125" style="3"/>
    <col min="15363" max="15363" width="14" style="3" customWidth="1"/>
    <col min="15364" max="15369" width="10.33203125" style="3" customWidth="1"/>
    <col min="15370" max="15618" width="9.33203125" style="3"/>
    <col min="15619" max="15619" width="14" style="3" customWidth="1"/>
    <col min="15620" max="15625" width="10.33203125" style="3" customWidth="1"/>
    <col min="15626" max="15874" width="9.33203125" style="3"/>
    <col min="15875" max="15875" width="14" style="3" customWidth="1"/>
    <col min="15876" max="15881" width="10.33203125" style="3" customWidth="1"/>
    <col min="15882" max="16130" width="9.33203125" style="3"/>
    <col min="16131" max="16131" width="14" style="3" customWidth="1"/>
    <col min="16132" max="16137" width="10.33203125" style="3" customWidth="1"/>
    <col min="16138" max="16384" width="9.33203125" style="3"/>
  </cols>
  <sheetData>
    <row r="1" spans="1:21" ht="15" x14ac:dyDescent="0.25">
      <c r="A1" s="2" t="str">
        <f>+'Cover Page'!$B$29</f>
        <v>Annual Performance Report 2020</v>
      </c>
      <c r="B1" s="2"/>
      <c r="C1" s="2"/>
      <c r="D1" s="2"/>
      <c r="E1" s="2" t="str">
        <f>+'Cover Page'!$B$33</f>
        <v>Severn Waste Services Limited</v>
      </c>
    </row>
    <row r="3" spans="1:21" ht="14.4" x14ac:dyDescent="0.3">
      <c r="A3" s="116" t="s">
        <v>333</v>
      </c>
      <c r="E3" s="138" t="s">
        <v>309</v>
      </c>
      <c r="H3" s="142" t="s">
        <v>319</v>
      </c>
      <c r="J3" s="11" t="str">
        <f>+A3</f>
        <v>Monitoring of Carbon Monoxide (10-minute avg)</v>
      </c>
      <c r="L3" s="11"/>
      <c r="O3" s="11" t="s">
        <v>310</v>
      </c>
      <c r="Q3" s="139" t="s">
        <v>304</v>
      </c>
      <c r="S3" s="141" t="s">
        <v>304</v>
      </c>
      <c r="T3" s="134"/>
      <c r="U3" s="134"/>
    </row>
    <row r="4" spans="1:21" ht="13.95" customHeight="1" x14ac:dyDescent="0.25">
      <c r="S4" s="380" t="s">
        <v>317</v>
      </c>
      <c r="T4" s="380"/>
      <c r="U4" s="380"/>
    </row>
    <row r="5" spans="1:21" ht="16.2" x14ac:dyDescent="0.25">
      <c r="A5" s="124" t="s">
        <v>272</v>
      </c>
      <c r="B5" s="404" t="s">
        <v>328</v>
      </c>
      <c r="C5" s="404"/>
      <c r="D5" s="404"/>
      <c r="E5" s="404"/>
      <c r="F5" s="404" t="s">
        <v>269</v>
      </c>
      <c r="G5" s="404"/>
      <c r="H5" s="404"/>
      <c r="K5" s="403"/>
      <c r="L5" s="403"/>
      <c r="M5" s="403"/>
      <c r="N5" s="403"/>
      <c r="O5" s="403"/>
      <c r="P5" s="403"/>
      <c r="Q5" s="403"/>
      <c r="S5" s="380"/>
      <c r="T5" s="380"/>
      <c r="U5" s="380"/>
    </row>
    <row r="6" spans="1:21" s="114" customFormat="1" ht="37.5" customHeight="1" x14ac:dyDescent="0.3">
      <c r="A6" s="121">
        <f>+'Cover Page'!C39</f>
        <v>2020</v>
      </c>
      <c r="B6" s="110" t="s">
        <v>327</v>
      </c>
      <c r="C6" s="110" t="s">
        <v>334</v>
      </c>
      <c r="D6" s="110" t="s">
        <v>332</v>
      </c>
      <c r="E6" s="110" t="s">
        <v>335</v>
      </c>
      <c r="F6" s="110" t="s">
        <v>192</v>
      </c>
      <c r="G6" s="110" t="s">
        <v>169</v>
      </c>
      <c r="H6" s="110" t="s">
        <v>326</v>
      </c>
      <c r="I6" s="115"/>
      <c r="K6" s="117">
        <f>+A6</f>
        <v>2020</v>
      </c>
      <c r="L6" s="117" t="s">
        <v>271</v>
      </c>
      <c r="M6" s="110" t="s">
        <v>334</v>
      </c>
      <c r="N6" s="110" t="s">
        <v>332</v>
      </c>
      <c r="O6" s="110" t="s">
        <v>335</v>
      </c>
      <c r="P6" s="123" t="s">
        <v>169</v>
      </c>
      <c r="Q6" s="123" t="s">
        <v>170</v>
      </c>
      <c r="S6" s="380"/>
      <c r="T6" s="380"/>
      <c r="U6" s="380"/>
    </row>
    <row r="7" spans="1:21" x14ac:dyDescent="0.25">
      <c r="A7" s="122" t="s">
        <v>171</v>
      </c>
      <c r="B7" s="171">
        <v>150</v>
      </c>
      <c r="C7" s="120">
        <v>30</v>
      </c>
      <c r="D7" s="120">
        <v>13</v>
      </c>
      <c r="E7" s="120">
        <v>319</v>
      </c>
      <c r="F7" s="171">
        <v>50</v>
      </c>
      <c r="G7" s="120">
        <v>13</v>
      </c>
      <c r="H7" s="120">
        <v>19</v>
      </c>
      <c r="K7" s="402" t="s">
        <v>115</v>
      </c>
      <c r="L7" s="122" t="s">
        <v>171</v>
      </c>
      <c r="M7" s="120"/>
      <c r="N7" s="120"/>
      <c r="O7" s="120"/>
      <c r="P7" s="120"/>
      <c r="Q7" s="120"/>
      <c r="S7" s="380"/>
      <c r="T7" s="380"/>
      <c r="U7" s="380"/>
    </row>
    <row r="8" spans="1:21" x14ac:dyDescent="0.25">
      <c r="A8" s="122" t="s">
        <v>172</v>
      </c>
      <c r="B8" s="119">
        <f>+B7</f>
        <v>150</v>
      </c>
      <c r="C8" s="120">
        <v>20</v>
      </c>
      <c r="D8" s="120">
        <v>12</v>
      </c>
      <c r="E8" s="120">
        <v>205</v>
      </c>
      <c r="F8" s="119">
        <f>+F7</f>
        <v>50</v>
      </c>
      <c r="G8" s="120">
        <v>12</v>
      </c>
      <c r="H8" s="120">
        <v>16</v>
      </c>
      <c r="K8" s="402"/>
      <c r="L8" s="122" t="s">
        <v>172</v>
      </c>
      <c r="M8" s="120"/>
      <c r="N8" s="120"/>
      <c r="O8" s="120"/>
      <c r="P8" s="120"/>
      <c r="Q8" s="120"/>
      <c r="S8" s="380"/>
      <c r="T8" s="380"/>
      <c r="U8" s="380"/>
    </row>
    <row r="9" spans="1:21" x14ac:dyDescent="0.25">
      <c r="A9" s="122" t="s">
        <v>173</v>
      </c>
      <c r="B9" s="119">
        <f t="shared" ref="B9:B18" si="0">+B8</f>
        <v>150</v>
      </c>
      <c r="C9" s="120">
        <v>21</v>
      </c>
      <c r="D9" s="120">
        <v>14</v>
      </c>
      <c r="E9" s="120">
        <v>218</v>
      </c>
      <c r="F9" s="119">
        <f t="shared" ref="F9:F18" si="1">+F8</f>
        <v>50</v>
      </c>
      <c r="G9" s="120">
        <v>14</v>
      </c>
      <c r="H9" s="120">
        <v>17</v>
      </c>
      <c r="K9" s="402"/>
      <c r="L9" s="122" t="s">
        <v>173</v>
      </c>
      <c r="M9" s="120"/>
      <c r="N9" s="120"/>
      <c r="O9" s="120"/>
      <c r="P9" s="120"/>
      <c r="Q9" s="120"/>
      <c r="S9" s="140" t="s">
        <v>318</v>
      </c>
    </row>
    <row r="10" spans="1:21" x14ac:dyDescent="0.25">
      <c r="A10" s="122" t="s">
        <v>174</v>
      </c>
      <c r="B10" s="119">
        <f t="shared" si="0"/>
        <v>150</v>
      </c>
      <c r="C10" s="120">
        <v>19</v>
      </c>
      <c r="D10" s="120">
        <v>13</v>
      </c>
      <c r="E10" s="120">
        <v>280</v>
      </c>
      <c r="F10" s="119">
        <f t="shared" si="1"/>
        <v>50</v>
      </c>
      <c r="G10" s="120">
        <v>13</v>
      </c>
      <c r="H10" s="120">
        <v>15</v>
      </c>
      <c r="K10" s="402"/>
      <c r="L10" s="122" t="s">
        <v>174</v>
      </c>
      <c r="M10" s="120"/>
      <c r="N10" s="120"/>
      <c r="O10" s="120"/>
      <c r="P10" s="120"/>
      <c r="Q10" s="120"/>
      <c r="S10" s="401" t="s">
        <v>336</v>
      </c>
      <c r="T10" s="401"/>
      <c r="U10" s="401"/>
    </row>
    <row r="11" spans="1:21" x14ac:dyDescent="0.25">
      <c r="A11" s="122" t="s">
        <v>175</v>
      </c>
      <c r="B11" s="119">
        <f t="shared" si="0"/>
        <v>150</v>
      </c>
      <c r="C11" s="120">
        <v>19</v>
      </c>
      <c r="D11" s="120">
        <v>11</v>
      </c>
      <c r="E11" s="120">
        <v>81</v>
      </c>
      <c r="F11" s="119">
        <f t="shared" si="1"/>
        <v>50</v>
      </c>
      <c r="G11" s="120">
        <v>11</v>
      </c>
      <c r="H11" s="120">
        <v>14</v>
      </c>
      <c r="K11" s="402"/>
      <c r="L11" s="122" t="s">
        <v>175</v>
      </c>
      <c r="M11" s="120"/>
      <c r="N11" s="120"/>
      <c r="O11" s="120"/>
      <c r="P11" s="120"/>
      <c r="Q11" s="120"/>
      <c r="S11" s="401"/>
      <c r="T11" s="401"/>
      <c r="U11" s="401"/>
    </row>
    <row r="12" spans="1:21" x14ac:dyDescent="0.25">
      <c r="A12" s="122" t="s">
        <v>176</v>
      </c>
      <c r="B12" s="119">
        <f t="shared" si="0"/>
        <v>150</v>
      </c>
      <c r="C12" s="120">
        <v>23</v>
      </c>
      <c r="D12" s="120">
        <v>12</v>
      </c>
      <c r="E12" s="120">
        <v>119</v>
      </c>
      <c r="F12" s="119">
        <f t="shared" si="1"/>
        <v>50</v>
      </c>
      <c r="G12" s="120">
        <v>12</v>
      </c>
      <c r="H12" s="120">
        <v>15</v>
      </c>
      <c r="K12" s="402"/>
      <c r="L12" s="122" t="s">
        <v>176</v>
      </c>
      <c r="M12" s="120"/>
      <c r="N12" s="120"/>
      <c r="O12" s="120"/>
      <c r="P12" s="120"/>
      <c r="Q12" s="120"/>
      <c r="S12" s="401"/>
      <c r="T12" s="401"/>
      <c r="U12" s="401"/>
    </row>
    <row r="13" spans="1:21" x14ac:dyDescent="0.25">
      <c r="A13" s="122" t="s">
        <v>177</v>
      </c>
      <c r="B13" s="119">
        <f t="shared" si="0"/>
        <v>150</v>
      </c>
      <c r="C13" s="120">
        <v>26</v>
      </c>
      <c r="D13" s="120">
        <v>11</v>
      </c>
      <c r="E13" s="120">
        <v>188</v>
      </c>
      <c r="F13" s="119">
        <f t="shared" si="1"/>
        <v>50</v>
      </c>
      <c r="G13" s="120">
        <v>11</v>
      </c>
      <c r="H13" s="120">
        <v>13</v>
      </c>
      <c r="K13" s="402"/>
      <c r="L13" s="122" t="s">
        <v>177</v>
      </c>
      <c r="M13" s="120"/>
      <c r="N13" s="120"/>
      <c r="O13" s="120"/>
      <c r="P13" s="120"/>
      <c r="Q13" s="120"/>
      <c r="S13" s="401" t="s">
        <v>338</v>
      </c>
      <c r="T13" s="401"/>
      <c r="U13" s="401"/>
    </row>
    <row r="14" spans="1:21" x14ac:dyDescent="0.25">
      <c r="A14" s="122" t="s">
        <v>178</v>
      </c>
      <c r="B14" s="119">
        <f t="shared" si="0"/>
        <v>150</v>
      </c>
      <c r="C14" s="120">
        <v>29</v>
      </c>
      <c r="D14" s="120">
        <v>12</v>
      </c>
      <c r="E14" s="120">
        <v>169</v>
      </c>
      <c r="F14" s="119">
        <f t="shared" si="1"/>
        <v>50</v>
      </c>
      <c r="G14" s="120">
        <v>12</v>
      </c>
      <c r="H14" s="120">
        <v>14</v>
      </c>
      <c r="K14" s="402"/>
      <c r="L14" s="122" t="s">
        <v>178</v>
      </c>
      <c r="M14" s="120"/>
      <c r="N14" s="120"/>
      <c r="O14" s="120"/>
      <c r="P14" s="120"/>
      <c r="Q14" s="120"/>
      <c r="S14" s="401"/>
      <c r="T14" s="401"/>
      <c r="U14" s="401"/>
    </row>
    <row r="15" spans="1:21" x14ac:dyDescent="0.25">
      <c r="A15" s="122" t="s">
        <v>179</v>
      </c>
      <c r="B15" s="119">
        <f t="shared" si="0"/>
        <v>150</v>
      </c>
      <c r="C15" s="120">
        <v>21</v>
      </c>
      <c r="D15" s="120">
        <v>11</v>
      </c>
      <c r="E15" s="120">
        <v>129</v>
      </c>
      <c r="F15" s="119">
        <f t="shared" si="1"/>
        <v>50</v>
      </c>
      <c r="G15" s="120">
        <v>11</v>
      </c>
      <c r="H15" s="120">
        <v>13</v>
      </c>
      <c r="K15" s="402"/>
      <c r="L15" s="122" t="s">
        <v>179</v>
      </c>
      <c r="M15" s="120"/>
      <c r="N15" s="120"/>
      <c r="O15" s="120"/>
      <c r="P15" s="120"/>
      <c r="Q15" s="120"/>
      <c r="S15" s="401"/>
      <c r="T15" s="401"/>
      <c r="U15" s="401"/>
    </row>
    <row r="16" spans="1:21" x14ac:dyDescent="0.25">
      <c r="A16" s="122" t="s">
        <v>180</v>
      </c>
      <c r="B16" s="119">
        <f t="shared" si="0"/>
        <v>150</v>
      </c>
      <c r="C16" s="120">
        <v>26</v>
      </c>
      <c r="D16" s="120">
        <v>12</v>
      </c>
      <c r="E16" s="120">
        <v>393</v>
      </c>
      <c r="F16" s="119">
        <f t="shared" si="1"/>
        <v>50</v>
      </c>
      <c r="G16" s="120">
        <v>12</v>
      </c>
      <c r="H16" s="120">
        <v>16</v>
      </c>
      <c r="K16" s="402"/>
      <c r="L16" s="122" t="s">
        <v>180</v>
      </c>
      <c r="M16" s="120"/>
      <c r="N16" s="120"/>
      <c r="O16" s="120"/>
      <c r="P16" s="120"/>
      <c r="Q16" s="120"/>
      <c r="S16" s="401"/>
      <c r="T16" s="401"/>
      <c r="U16" s="401"/>
    </row>
    <row r="17" spans="1:17" x14ac:dyDescent="0.25">
      <c r="A17" s="122" t="s">
        <v>181</v>
      </c>
      <c r="B17" s="119">
        <f t="shared" si="0"/>
        <v>150</v>
      </c>
      <c r="C17" s="120">
        <v>20</v>
      </c>
      <c r="D17" s="120">
        <v>8</v>
      </c>
      <c r="E17" s="120">
        <v>128</v>
      </c>
      <c r="F17" s="119">
        <f t="shared" si="1"/>
        <v>50</v>
      </c>
      <c r="G17" s="120">
        <v>8</v>
      </c>
      <c r="H17" s="120">
        <v>13</v>
      </c>
      <c r="K17" s="402"/>
      <c r="L17" s="122" t="s">
        <v>181</v>
      </c>
      <c r="M17" s="120"/>
      <c r="N17" s="120"/>
      <c r="O17" s="120"/>
      <c r="P17" s="120"/>
      <c r="Q17" s="120"/>
    </row>
    <row r="18" spans="1:17" x14ac:dyDescent="0.25">
      <c r="A18" s="122" t="s">
        <v>182</v>
      </c>
      <c r="B18" s="119">
        <f t="shared" si="0"/>
        <v>150</v>
      </c>
      <c r="C18" s="120">
        <v>21</v>
      </c>
      <c r="D18" s="120">
        <v>12</v>
      </c>
      <c r="E18" s="120">
        <v>191</v>
      </c>
      <c r="F18" s="119">
        <f t="shared" si="1"/>
        <v>50</v>
      </c>
      <c r="G18" s="120">
        <v>12</v>
      </c>
      <c r="H18" s="120">
        <v>14</v>
      </c>
      <c r="K18" s="402"/>
      <c r="L18" s="122" t="s">
        <v>182</v>
      </c>
      <c r="M18" s="120"/>
      <c r="N18" s="120"/>
      <c r="O18" s="120"/>
      <c r="P18" s="120"/>
      <c r="Q18" s="120"/>
    </row>
    <row r="19" spans="1:17" x14ac:dyDescent="0.25">
      <c r="K19" s="402"/>
      <c r="L19" s="118" t="s">
        <v>273</v>
      </c>
      <c r="M19" s="118" t="e">
        <f>AVERAGE(M7:M18)</f>
        <v>#DIV/0!</v>
      </c>
      <c r="N19" s="118"/>
      <c r="O19" s="118">
        <f>MAX(O7:O18)</f>
        <v>0</v>
      </c>
      <c r="P19" s="118" t="e">
        <f>AVERAGE(P7:P18)</f>
        <v>#DIV/0!</v>
      </c>
      <c r="Q19" s="118">
        <f>MAX(Q7:Q18)</f>
        <v>0</v>
      </c>
    </row>
    <row r="21" spans="1:17" ht="27.6" x14ac:dyDescent="0.25">
      <c r="K21" s="117">
        <f>+A6</f>
        <v>2020</v>
      </c>
      <c r="L21" s="117" t="s">
        <v>271</v>
      </c>
      <c r="M21" s="110" t="s">
        <v>334</v>
      </c>
      <c r="N21" s="110" t="s">
        <v>332</v>
      </c>
      <c r="O21" s="110" t="s">
        <v>335</v>
      </c>
      <c r="P21" s="123" t="s">
        <v>169</v>
      </c>
      <c r="Q21" s="123" t="s">
        <v>170</v>
      </c>
    </row>
    <row r="22" spans="1:17" x14ac:dyDescent="0.25">
      <c r="K22" s="402" t="s">
        <v>116</v>
      </c>
      <c r="L22" s="122" t="s">
        <v>171</v>
      </c>
      <c r="M22" s="120"/>
      <c r="N22" s="120"/>
      <c r="O22" s="120"/>
      <c r="P22" s="120"/>
      <c r="Q22" s="120"/>
    </row>
    <row r="23" spans="1:17" x14ac:dyDescent="0.25">
      <c r="K23" s="402"/>
      <c r="L23" s="122" t="s">
        <v>172</v>
      </c>
      <c r="M23" s="120"/>
      <c r="N23" s="120"/>
      <c r="O23" s="120"/>
      <c r="P23" s="120"/>
      <c r="Q23" s="120"/>
    </row>
    <row r="24" spans="1:17" x14ac:dyDescent="0.25">
      <c r="K24" s="402"/>
      <c r="L24" s="122" t="s">
        <v>173</v>
      </c>
      <c r="M24" s="120"/>
      <c r="N24" s="120"/>
      <c r="O24" s="120"/>
      <c r="P24" s="120"/>
      <c r="Q24" s="120"/>
    </row>
    <row r="25" spans="1:17" x14ac:dyDescent="0.25">
      <c r="K25" s="402"/>
      <c r="L25" s="122" t="s">
        <v>174</v>
      </c>
      <c r="M25" s="120"/>
      <c r="N25" s="120"/>
      <c r="O25" s="120"/>
      <c r="P25" s="120"/>
      <c r="Q25" s="120"/>
    </row>
    <row r="26" spans="1:17" x14ac:dyDescent="0.25">
      <c r="K26" s="402"/>
      <c r="L26" s="122" t="s">
        <v>175</v>
      </c>
      <c r="M26" s="120"/>
      <c r="N26" s="120"/>
      <c r="O26" s="120"/>
      <c r="P26" s="120"/>
      <c r="Q26" s="120"/>
    </row>
    <row r="27" spans="1:17" x14ac:dyDescent="0.25">
      <c r="K27" s="402"/>
      <c r="L27" s="122" t="s">
        <v>176</v>
      </c>
      <c r="M27" s="120"/>
      <c r="N27" s="120"/>
      <c r="O27" s="120"/>
      <c r="P27" s="120"/>
      <c r="Q27" s="120"/>
    </row>
    <row r="28" spans="1:17" x14ac:dyDescent="0.25">
      <c r="K28" s="402"/>
      <c r="L28" s="122" t="s">
        <v>177</v>
      </c>
      <c r="M28" s="120"/>
      <c r="N28" s="120"/>
      <c r="O28" s="120"/>
      <c r="P28" s="120"/>
      <c r="Q28" s="120"/>
    </row>
    <row r="29" spans="1:17" x14ac:dyDescent="0.25">
      <c r="K29" s="402"/>
      <c r="L29" s="122" t="s">
        <v>178</v>
      </c>
      <c r="M29" s="120"/>
      <c r="N29" s="120"/>
      <c r="O29" s="120"/>
      <c r="P29" s="120"/>
      <c r="Q29" s="120"/>
    </row>
    <row r="30" spans="1:17" x14ac:dyDescent="0.25">
      <c r="K30" s="402"/>
      <c r="L30" s="122" t="s">
        <v>179</v>
      </c>
      <c r="M30" s="120"/>
      <c r="N30" s="120"/>
      <c r="O30" s="120"/>
      <c r="P30" s="120"/>
      <c r="Q30" s="120"/>
    </row>
    <row r="31" spans="1:17" x14ac:dyDescent="0.25">
      <c r="K31" s="402"/>
      <c r="L31" s="122" t="s">
        <v>180</v>
      </c>
      <c r="M31" s="120"/>
      <c r="N31" s="120"/>
      <c r="O31" s="120"/>
      <c r="P31" s="120"/>
      <c r="Q31" s="120"/>
    </row>
    <row r="32" spans="1:17" x14ac:dyDescent="0.25">
      <c r="K32" s="402"/>
      <c r="L32" s="122" t="s">
        <v>181</v>
      </c>
      <c r="M32" s="120"/>
      <c r="N32" s="120"/>
      <c r="O32" s="120"/>
      <c r="P32" s="120"/>
      <c r="Q32" s="120"/>
    </row>
    <row r="33" spans="1:17" x14ac:dyDescent="0.25">
      <c r="K33" s="402"/>
      <c r="L33" s="122" t="s">
        <v>182</v>
      </c>
      <c r="M33" s="120"/>
      <c r="N33" s="120"/>
      <c r="O33" s="120"/>
      <c r="P33" s="120"/>
      <c r="Q33" s="120"/>
    </row>
    <row r="34" spans="1:17" x14ac:dyDescent="0.25">
      <c r="K34" s="402"/>
      <c r="L34" s="118" t="s">
        <v>273</v>
      </c>
      <c r="M34" s="118" t="e">
        <f>AVERAGE(M22:M33)</f>
        <v>#DIV/0!</v>
      </c>
      <c r="N34" s="118"/>
      <c r="O34" s="118">
        <f>MAX(O22:O33)</f>
        <v>0</v>
      </c>
      <c r="P34" s="118" t="e">
        <f>AVERAGE(P22:P33)</f>
        <v>#DIV/0!</v>
      </c>
      <c r="Q34" s="118">
        <f>MAX(Q22:Q33)</f>
        <v>0</v>
      </c>
    </row>
    <row r="36" spans="1:17" ht="27.6" x14ac:dyDescent="0.25">
      <c r="K36" s="117">
        <f>+A6</f>
        <v>2020</v>
      </c>
      <c r="L36" s="117" t="s">
        <v>271</v>
      </c>
      <c r="M36" s="110" t="s">
        <v>334</v>
      </c>
      <c r="N36" s="110" t="s">
        <v>332</v>
      </c>
      <c r="O36" s="110" t="s">
        <v>335</v>
      </c>
      <c r="P36" s="123" t="s">
        <v>169</v>
      </c>
      <c r="Q36" s="123" t="s">
        <v>170</v>
      </c>
    </row>
    <row r="37" spans="1:17" x14ac:dyDescent="0.25">
      <c r="K37" s="402" t="s">
        <v>117</v>
      </c>
      <c r="L37" s="122" t="s">
        <v>171</v>
      </c>
      <c r="M37" s="120"/>
      <c r="N37" s="120"/>
      <c r="O37" s="120"/>
      <c r="P37" s="120"/>
      <c r="Q37" s="120"/>
    </row>
    <row r="38" spans="1:17" x14ac:dyDescent="0.25">
      <c r="K38" s="402"/>
      <c r="L38" s="122" t="s">
        <v>172</v>
      </c>
      <c r="M38" s="120"/>
      <c r="N38" s="120"/>
      <c r="O38" s="120"/>
      <c r="P38" s="120"/>
      <c r="Q38" s="120"/>
    </row>
    <row r="39" spans="1:17" x14ac:dyDescent="0.25">
      <c r="K39" s="402"/>
      <c r="L39" s="122" t="s">
        <v>173</v>
      </c>
      <c r="M39" s="120"/>
      <c r="N39" s="120"/>
      <c r="O39" s="120"/>
      <c r="P39" s="120"/>
      <c r="Q39" s="120"/>
    </row>
    <row r="40" spans="1:17" x14ac:dyDescent="0.25">
      <c r="K40" s="402"/>
      <c r="L40" s="122" t="s">
        <v>174</v>
      </c>
      <c r="M40" s="120"/>
      <c r="N40" s="120"/>
      <c r="O40" s="120"/>
      <c r="P40" s="120"/>
      <c r="Q40" s="120"/>
    </row>
    <row r="41" spans="1:17" x14ac:dyDescent="0.25">
      <c r="K41" s="402"/>
      <c r="L41" s="122" t="s">
        <v>175</v>
      </c>
      <c r="M41" s="120"/>
      <c r="N41" s="120"/>
      <c r="O41" s="120"/>
      <c r="P41" s="120"/>
      <c r="Q41" s="120"/>
    </row>
    <row r="42" spans="1:17" x14ac:dyDescent="0.25">
      <c r="K42" s="402"/>
      <c r="L42" s="122" t="s">
        <v>176</v>
      </c>
      <c r="M42" s="120"/>
      <c r="N42" s="120"/>
      <c r="O42" s="120"/>
      <c r="P42" s="120"/>
      <c r="Q42" s="120"/>
    </row>
    <row r="43" spans="1:17" x14ac:dyDescent="0.25">
      <c r="K43" s="402"/>
      <c r="L43" s="122" t="s">
        <v>177</v>
      </c>
      <c r="M43" s="120"/>
      <c r="N43" s="120"/>
      <c r="O43" s="120"/>
      <c r="P43" s="120"/>
      <c r="Q43" s="120"/>
    </row>
    <row r="44" spans="1:17" x14ac:dyDescent="0.25">
      <c r="K44" s="402"/>
      <c r="L44" s="122" t="s">
        <v>178</v>
      </c>
      <c r="M44" s="120"/>
      <c r="N44" s="120"/>
      <c r="O44" s="120"/>
      <c r="P44" s="120"/>
      <c r="Q44" s="120"/>
    </row>
    <row r="45" spans="1:17" x14ac:dyDescent="0.25">
      <c r="K45" s="402"/>
      <c r="L45" s="122" t="s">
        <v>179</v>
      </c>
      <c r="M45" s="120"/>
      <c r="N45" s="120"/>
      <c r="O45" s="120"/>
      <c r="P45" s="120"/>
      <c r="Q45" s="120"/>
    </row>
    <row r="46" spans="1:17" x14ac:dyDescent="0.25">
      <c r="K46" s="402"/>
      <c r="L46" s="122" t="s">
        <v>180</v>
      </c>
      <c r="M46" s="120"/>
      <c r="N46" s="120"/>
      <c r="O46" s="120"/>
      <c r="P46" s="120"/>
      <c r="Q46" s="120"/>
    </row>
    <row r="47" spans="1:17" x14ac:dyDescent="0.25">
      <c r="K47" s="402"/>
      <c r="L47" s="122" t="s">
        <v>181</v>
      </c>
      <c r="M47" s="120"/>
      <c r="N47" s="120"/>
      <c r="O47" s="120"/>
      <c r="P47" s="120"/>
      <c r="Q47" s="120"/>
    </row>
    <row r="48" spans="1:17" x14ac:dyDescent="0.25">
      <c r="A48" s="414" t="s">
        <v>213</v>
      </c>
      <c r="B48" s="415"/>
      <c r="C48" s="415"/>
      <c r="D48" s="415"/>
      <c r="E48" s="415"/>
      <c r="F48" s="415"/>
      <c r="G48" s="415"/>
      <c r="H48" s="416"/>
      <c r="K48" s="402"/>
      <c r="L48" s="122" t="s">
        <v>182</v>
      </c>
      <c r="M48" s="120"/>
      <c r="N48" s="120"/>
      <c r="O48" s="120"/>
      <c r="P48" s="120"/>
      <c r="Q48" s="120"/>
    </row>
    <row r="49" spans="1:17" x14ac:dyDescent="0.25">
      <c r="A49" s="417" t="s">
        <v>340</v>
      </c>
      <c r="B49" s="418"/>
      <c r="C49" s="418"/>
      <c r="D49" s="418"/>
      <c r="E49" s="418"/>
      <c r="F49" s="418"/>
      <c r="G49" s="418"/>
      <c r="H49" s="419"/>
      <c r="K49" s="402"/>
      <c r="L49" s="118" t="s">
        <v>273</v>
      </c>
      <c r="M49" s="118" t="e">
        <f>AVERAGE(M37:M48)</f>
        <v>#DIV/0!</v>
      </c>
      <c r="N49" s="118"/>
      <c r="O49" s="118">
        <f>MAX(O37:O48)</f>
        <v>0</v>
      </c>
      <c r="P49" s="118" t="e">
        <f>AVERAGE(P37:P48)</f>
        <v>#DIV/0!</v>
      </c>
      <c r="Q49" s="118">
        <f>MAX(Q37:Q48)</f>
        <v>0</v>
      </c>
    </row>
    <row r="50" spans="1:17" x14ac:dyDescent="0.25">
      <c r="A50" s="420"/>
      <c r="B50" s="421"/>
      <c r="C50" s="421"/>
      <c r="D50" s="421"/>
      <c r="E50" s="421"/>
      <c r="F50" s="421"/>
      <c r="G50" s="421"/>
      <c r="H50" s="422"/>
    </row>
    <row r="51" spans="1:17" ht="27.6" x14ac:dyDescent="0.25">
      <c r="A51" s="420"/>
      <c r="B51" s="421"/>
      <c r="C51" s="421"/>
      <c r="D51" s="421"/>
      <c r="E51" s="421"/>
      <c r="F51" s="421"/>
      <c r="G51" s="421"/>
      <c r="H51" s="422"/>
      <c r="K51" s="117">
        <f>+A6</f>
        <v>2020</v>
      </c>
      <c r="L51" s="117" t="s">
        <v>271</v>
      </c>
      <c r="M51" s="110" t="s">
        <v>334</v>
      </c>
      <c r="N51" s="110" t="s">
        <v>332</v>
      </c>
      <c r="O51" s="110" t="s">
        <v>335</v>
      </c>
      <c r="P51" s="123" t="s">
        <v>169</v>
      </c>
      <c r="Q51" s="123" t="s">
        <v>170</v>
      </c>
    </row>
    <row r="52" spans="1:17" x14ac:dyDescent="0.25">
      <c r="A52" s="423"/>
      <c r="B52" s="424"/>
      <c r="C52" s="424"/>
      <c r="D52" s="424"/>
      <c r="E52" s="424"/>
      <c r="F52" s="424"/>
      <c r="G52" s="424"/>
      <c r="H52" s="425"/>
      <c r="K52" s="402" t="s">
        <v>118</v>
      </c>
      <c r="L52" s="122" t="s">
        <v>171</v>
      </c>
      <c r="M52" s="120"/>
      <c r="N52" s="120"/>
      <c r="O52" s="120"/>
      <c r="P52" s="120"/>
      <c r="Q52" s="120"/>
    </row>
    <row r="53" spans="1:17" x14ac:dyDescent="0.25">
      <c r="C53" s="174">
        <v>44215</v>
      </c>
      <c r="K53" s="402"/>
      <c r="L53" s="122" t="s">
        <v>172</v>
      </c>
      <c r="M53" s="120"/>
      <c r="N53" s="120"/>
      <c r="O53" s="120"/>
      <c r="P53" s="120"/>
      <c r="Q53" s="120"/>
    </row>
    <row r="54" spans="1:17" x14ac:dyDescent="0.25">
      <c r="K54" s="402"/>
      <c r="L54" s="122" t="s">
        <v>173</v>
      </c>
      <c r="M54" s="120"/>
      <c r="N54" s="120"/>
      <c r="O54" s="120"/>
      <c r="P54" s="120"/>
      <c r="Q54" s="120"/>
    </row>
    <row r="55" spans="1:17" x14ac:dyDescent="0.25">
      <c r="K55" s="402"/>
      <c r="L55" s="122" t="s">
        <v>174</v>
      </c>
      <c r="M55" s="120"/>
      <c r="N55" s="120"/>
      <c r="O55" s="120"/>
      <c r="P55" s="120"/>
      <c r="Q55" s="120"/>
    </row>
    <row r="56" spans="1:17" x14ac:dyDescent="0.25">
      <c r="K56" s="402"/>
      <c r="L56" s="122" t="s">
        <v>175</v>
      </c>
      <c r="M56" s="120"/>
      <c r="N56" s="120"/>
      <c r="O56" s="120"/>
      <c r="P56" s="120"/>
      <c r="Q56" s="120"/>
    </row>
    <row r="57" spans="1:17" x14ac:dyDescent="0.25">
      <c r="K57" s="402"/>
      <c r="L57" s="122" t="s">
        <v>176</v>
      </c>
      <c r="M57" s="120"/>
      <c r="N57" s="120"/>
      <c r="O57" s="120"/>
      <c r="P57" s="120"/>
      <c r="Q57" s="120"/>
    </row>
    <row r="58" spans="1:17" x14ac:dyDescent="0.25">
      <c r="K58" s="402"/>
      <c r="L58" s="122" t="s">
        <v>177</v>
      </c>
      <c r="M58" s="120"/>
      <c r="N58" s="120"/>
      <c r="O58" s="120"/>
      <c r="P58" s="120"/>
      <c r="Q58" s="120"/>
    </row>
    <row r="59" spans="1:17" x14ac:dyDescent="0.25">
      <c r="K59" s="402"/>
      <c r="L59" s="122" t="s">
        <v>178</v>
      </c>
      <c r="M59" s="120"/>
      <c r="N59" s="120"/>
      <c r="O59" s="120"/>
      <c r="P59" s="120"/>
      <c r="Q59" s="120"/>
    </row>
    <row r="60" spans="1:17" x14ac:dyDescent="0.25">
      <c r="K60" s="402"/>
      <c r="L60" s="122" t="s">
        <v>179</v>
      </c>
      <c r="M60" s="120"/>
      <c r="N60" s="120"/>
      <c r="O60" s="120"/>
      <c r="P60" s="120"/>
      <c r="Q60" s="120"/>
    </row>
    <row r="61" spans="1:17" x14ac:dyDescent="0.25">
      <c r="K61" s="402"/>
      <c r="L61" s="122" t="s">
        <v>180</v>
      </c>
      <c r="M61" s="120"/>
      <c r="N61" s="120"/>
      <c r="O61" s="120"/>
      <c r="P61" s="120"/>
      <c r="Q61" s="120"/>
    </row>
    <row r="62" spans="1:17" x14ac:dyDescent="0.25">
      <c r="K62" s="402"/>
      <c r="L62" s="122" t="s">
        <v>181</v>
      </c>
      <c r="M62" s="120"/>
      <c r="N62" s="120"/>
      <c r="O62" s="120"/>
      <c r="P62" s="120"/>
      <c r="Q62" s="120"/>
    </row>
    <row r="63" spans="1:17" x14ac:dyDescent="0.25">
      <c r="K63" s="402"/>
      <c r="L63" s="122" t="s">
        <v>182</v>
      </c>
      <c r="M63" s="120"/>
      <c r="N63" s="120"/>
      <c r="O63" s="120"/>
      <c r="P63" s="120"/>
      <c r="Q63" s="120"/>
    </row>
    <row r="64" spans="1:17" x14ac:dyDescent="0.25">
      <c r="K64" s="402"/>
      <c r="L64" s="118" t="s">
        <v>273</v>
      </c>
      <c r="M64" s="118" t="e">
        <f>AVERAGE(M52:M63)</f>
        <v>#DIV/0!</v>
      </c>
      <c r="N64" s="118"/>
      <c r="O64" s="118">
        <f>MAX(O52:O63)</f>
        <v>0</v>
      </c>
      <c r="P64" s="118" t="e">
        <f>AVERAGE(P52:P63)</f>
        <v>#DIV/0!</v>
      </c>
      <c r="Q64" s="118">
        <f>MAX(Q52:Q63)</f>
        <v>0</v>
      </c>
    </row>
    <row r="66" spans="11:17" ht="27.6" x14ac:dyDescent="0.25">
      <c r="K66" s="117">
        <f>+A6</f>
        <v>2020</v>
      </c>
      <c r="L66" s="117" t="s">
        <v>271</v>
      </c>
      <c r="M66" s="110" t="s">
        <v>334</v>
      </c>
      <c r="N66" s="110" t="s">
        <v>332</v>
      </c>
      <c r="O66" s="110" t="s">
        <v>335</v>
      </c>
      <c r="P66" s="123" t="s">
        <v>169</v>
      </c>
      <c r="Q66" s="123" t="s">
        <v>170</v>
      </c>
    </row>
    <row r="67" spans="11:17" x14ac:dyDescent="0.25">
      <c r="K67" s="402" t="s">
        <v>119</v>
      </c>
      <c r="L67" s="122" t="s">
        <v>171</v>
      </c>
      <c r="M67" s="120"/>
      <c r="N67" s="120"/>
      <c r="O67" s="120"/>
      <c r="P67" s="120"/>
      <c r="Q67" s="120"/>
    </row>
    <row r="68" spans="11:17" x14ac:dyDescent="0.25">
      <c r="K68" s="402"/>
      <c r="L68" s="122" t="s">
        <v>172</v>
      </c>
      <c r="M68" s="120"/>
      <c r="N68" s="120"/>
      <c r="O68" s="120"/>
      <c r="P68" s="120"/>
      <c r="Q68" s="120"/>
    </row>
    <row r="69" spans="11:17" x14ac:dyDescent="0.25">
      <c r="K69" s="402"/>
      <c r="L69" s="122" t="s">
        <v>173</v>
      </c>
      <c r="M69" s="120"/>
      <c r="N69" s="120"/>
      <c r="O69" s="120"/>
      <c r="P69" s="120"/>
      <c r="Q69" s="120"/>
    </row>
    <row r="70" spans="11:17" x14ac:dyDescent="0.25">
      <c r="K70" s="402"/>
      <c r="L70" s="122" t="s">
        <v>174</v>
      </c>
      <c r="M70" s="120"/>
      <c r="N70" s="120"/>
      <c r="O70" s="120"/>
      <c r="P70" s="120"/>
      <c r="Q70" s="120"/>
    </row>
    <row r="71" spans="11:17" x14ac:dyDescent="0.25">
      <c r="K71" s="402"/>
      <c r="L71" s="122" t="s">
        <v>175</v>
      </c>
      <c r="M71" s="120"/>
      <c r="N71" s="120"/>
      <c r="O71" s="120"/>
      <c r="P71" s="120"/>
      <c r="Q71" s="120"/>
    </row>
    <row r="72" spans="11:17" x14ac:dyDescent="0.25">
      <c r="K72" s="402"/>
      <c r="L72" s="122" t="s">
        <v>176</v>
      </c>
      <c r="M72" s="120"/>
      <c r="N72" s="120"/>
      <c r="O72" s="120"/>
      <c r="P72" s="120"/>
      <c r="Q72" s="120"/>
    </row>
    <row r="73" spans="11:17" x14ac:dyDescent="0.25">
      <c r="K73" s="402"/>
      <c r="L73" s="122" t="s">
        <v>177</v>
      </c>
      <c r="M73" s="120"/>
      <c r="N73" s="120"/>
      <c r="O73" s="120"/>
      <c r="P73" s="120"/>
      <c r="Q73" s="120"/>
    </row>
    <row r="74" spans="11:17" x14ac:dyDescent="0.25">
      <c r="K74" s="402"/>
      <c r="L74" s="122" t="s">
        <v>178</v>
      </c>
      <c r="M74" s="120"/>
      <c r="N74" s="120"/>
      <c r="O74" s="120"/>
      <c r="P74" s="120"/>
      <c r="Q74" s="120"/>
    </row>
    <row r="75" spans="11:17" x14ac:dyDescent="0.25">
      <c r="K75" s="402"/>
      <c r="L75" s="122" t="s">
        <v>179</v>
      </c>
      <c r="M75" s="120"/>
      <c r="N75" s="120"/>
      <c r="O75" s="120"/>
      <c r="P75" s="120"/>
      <c r="Q75" s="120"/>
    </row>
    <row r="76" spans="11:17" x14ac:dyDescent="0.25">
      <c r="K76" s="402"/>
      <c r="L76" s="122" t="s">
        <v>180</v>
      </c>
      <c r="M76" s="120"/>
      <c r="N76" s="120"/>
      <c r="O76" s="120"/>
      <c r="P76" s="120"/>
      <c r="Q76" s="120"/>
    </row>
    <row r="77" spans="11:17" x14ac:dyDescent="0.25">
      <c r="K77" s="402"/>
      <c r="L77" s="122" t="s">
        <v>181</v>
      </c>
      <c r="M77" s="120"/>
      <c r="N77" s="120"/>
      <c r="O77" s="120"/>
      <c r="P77" s="120"/>
      <c r="Q77" s="120"/>
    </row>
    <row r="78" spans="11:17" x14ac:dyDescent="0.25">
      <c r="K78" s="402"/>
      <c r="L78" s="122" t="s">
        <v>182</v>
      </c>
      <c r="M78" s="120"/>
      <c r="N78" s="120"/>
      <c r="O78" s="120"/>
      <c r="P78" s="120"/>
      <c r="Q78" s="120"/>
    </row>
    <row r="79" spans="11:17" x14ac:dyDescent="0.25">
      <c r="K79" s="402"/>
      <c r="L79" s="118" t="s">
        <v>273</v>
      </c>
      <c r="M79" s="118" t="e">
        <f>AVERAGE(M67:M78)</f>
        <v>#DIV/0!</v>
      </c>
      <c r="N79" s="118"/>
      <c r="O79" s="118">
        <f>MAX(O67:O78)</f>
        <v>0</v>
      </c>
      <c r="P79" s="118" t="e">
        <f>AVERAGE(P67:P78)</f>
        <v>#DIV/0!</v>
      </c>
      <c r="Q79" s="118">
        <f>MAX(Q67:Q78)</f>
        <v>0</v>
      </c>
    </row>
  </sheetData>
  <mergeCells count="13">
    <mergeCell ref="S4:U8"/>
    <mergeCell ref="S10:U12"/>
    <mergeCell ref="S13:U16"/>
    <mergeCell ref="K67:K79"/>
    <mergeCell ref="B5:E5"/>
    <mergeCell ref="F5:H5"/>
    <mergeCell ref="K5:Q5"/>
    <mergeCell ref="K7:K19"/>
    <mergeCell ref="K22:K34"/>
    <mergeCell ref="K37:K49"/>
    <mergeCell ref="A48:H48"/>
    <mergeCell ref="A49:H52"/>
    <mergeCell ref="K52:K64"/>
  </mergeCells>
  <pageMargins left="0.7" right="0.7" top="0.75" bottom="0.75" header="0.3" footer="0.3"/>
  <pageSetup paperSize="9" scale="75" fitToHeight="0" orientation="portrait" r:id="rId1"/>
  <headerFooter scaleWithDoc="0">
    <oddFooter>&amp;C&amp;"Arial,Regular"Page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pageSetUpPr fitToPage="1"/>
  </sheetPr>
  <dimension ref="A1:S79"/>
  <sheetViews>
    <sheetView showGridLines="0" zoomScaleNormal="100" workbookViewId="0">
      <selection activeCell="C54" sqref="C54"/>
    </sheetView>
  </sheetViews>
  <sheetFormatPr defaultRowHeight="13.8" x14ac:dyDescent="0.25"/>
  <cols>
    <col min="1" max="1" width="14" style="3" customWidth="1"/>
    <col min="2" max="4" width="17" style="72" customWidth="1"/>
    <col min="5" max="5" width="14.6640625" style="72" customWidth="1"/>
    <col min="6" max="7" width="17" style="72" customWidth="1"/>
    <col min="8" max="11" width="9.33203125" style="3"/>
    <col min="12" max="12" width="15.44140625" style="3" customWidth="1"/>
    <col min="13" max="13" width="17.44140625" style="3" bestFit="1" customWidth="1"/>
    <col min="14" max="14" width="13.6640625" style="3" customWidth="1"/>
    <col min="15" max="15" width="15" style="3" customWidth="1"/>
    <col min="16" max="18" width="9.33203125" style="3"/>
    <col min="19" max="19" width="22" style="3" customWidth="1"/>
    <col min="20" max="256" width="9.33203125" style="3"/>
    <col min="257" max="257" width="14" style="3" customWidth="1"/>
    <col min="258" max="263" width="10.33203125" style="3" customWidth="1"/>
    <col min="264" max="512" width="9.33203125" style="3"/>
    <col min="513" max="513" width="14" style="3" customWidth="1"/>
    <col min="514" max="519" width="10.33203125" style="3" customWidth="1"/>
    <col min="520" max="768" width="9.33203125" style="3"/>
    <col min="769" max="769" width="14" style="3" customWidth="1"/>
    <col min="770" max="775" width="10.33203125" style="3" customWidth="1"/>
    <col min="776" max="1024" width="9.33203125" style="3"/>
    <col min="1025" max="1025" width="14" style="3" customWidth="1"/>
    <col min="1026" max="1031" width="10.33203125" style="3" customWidth="1"/>
    <col min="1032" max="1280" width="9.33203125" style="3"/>
    <col min="1281" max="1281" width="14" style="3" customWidth="1"/>
    <col min="1282" max="1287" width="10.33203125" style="3" customWidth="1"/>
    <col min="1288" max="1536" width="9.33203125" style="3"/>
    <col min="1537" max="1537" width="14" style="3" customWidth="1"/>
    <col min="1538" max="1543" width="10.33203125" style="3" customWidth="1"/>
    <col min="1544" max="1792" width="9.33203125" style="3"/>
    <col min="1793" max="1793" width="14" style="3" customWidth="1"/>
    <col min="1794" max="1799" width="10.33203125" style="3" customWidth="1"/>
    <col min="1800" max="2048" width="9.33203125" style="3"/>
    <col min="2049" max="2049" width="14" style="3" customWidth="1"/>
    <col min="2050" max="2055" width="10.33203125" style="3" customWidth="1"/>
    <col min="2056" max="2304" width="9.33203125" style="3"/>
    <col min="2305" max="2305" width="14" style="3" customWidth="1"/>
    <col min="2306" max="2311" width="10.33203125" style="3" customWidth="1"/>
    <col min="2312" max="2560" width="9.33203125" style="3"/>
    <col min="2561" max="2561" width="14" style="3" customWidth="1"/>
    <col min="2562" max="2567" width="10.33203125" style="3" customWidth="1"/>
    <col min="2568" max="2816" width="9.33203125" style="3"/>
    <col min="2817" max="2817" width="14" style="3" customWidth="1"/>
    <col min="2818" max="2823" width="10.33203125" style="3" customWidth="1"/>
    <col min="2824" max="3072" width="9.33203125" style="3"/>
    <col min="3073" max="3073" width="14" style="3" customWidth="1"/>
    <col min="3074" max="3079" width="10.33203125" style="3" customWidth="1"/>
    <col min="3080" max="3328" width="9.33203125" style="3"/>
    <col min="3329" max="3329" width="14" style="3" customWidth="1"/>
    <col min="3330" max="3335" width="10.33203125" style="3" customWidth="1"/>
    <col min="3336" max="3584" width="9.33203125" style="3"/>
    <col min="3585" max="3585" width="14" style="3" customWidth="1"/>
    <col min="3586" max="3591" width="10.33203125" style="3" customWidth="1"/>
    <col min="3592" max="3840" width="9.33203125" style="3"/>
    <col min="3841" max="3841" width="14" style="3" customWidth="1"/>
    <col min="3842" max="3847" width="10.33203125" style="3" customWidth="1"/>
    <col min="3848" max="4096" width="9.33203125" style="3"/>
    <col min="4097" max="4097" width="14" style="3" customWidth="1"/>
    <col min="4098" max="4103" width="10.33203125" style="3" customWidth="1"/>
    <col min="4104" max="4352" width="9.33203125" style="3"/>
    <col min="4353" max="4353" width="14" style="3" customWidth="1"/>
    <col min="4354" max="4359" width="10.33203125" style="3" customWidth="1"/>
    <col min="4360" max="4608" width="9.33203125" style="3"/>
    <col min="4609" max="4609" width="14" style="3" customWidth="1"/>
    <col min="4610" max="4615" width="10.33203125" style="3" customWidth="1"/>
    <col min="4616" max="4864" width="9.33203125" style="3"/>
    <col min="4865" max="4865" width="14" style="3" customWidth="1"/>
    <col min="4866" max="4871" width="10.33203125" style="3" customWidth="1"/>
    <col min="4872" max="5120" width="9.33203125" style="3"/>
    <col min="5121" max="5121" width="14" style="3" customWidth="1"/>
    <col min="5122" max="5127" width="10.33203125" style="3" customWidth="1"/>
    <col min="5128" max="5376" width="9.33203125" style="3"/>
    <col min="5377" max="5377" width="14" style="3" customWidth="1"/>
    <col min="5378" max="5383" width="10.33203125" style="3" customWidth="1"/>
    <col min="5384" max="5632" width="9.33203125" style="3"/>
    <col min="5633" max="5633" width="14" style="3" customWidth="1"/>
    <col min="5634" max="5639" width="10.33203125" style="3" customWidth="1"/>
    <col min="5640" max="5888" width="9.33203125" style="3"/>
    <col min="5889" max="5889" width="14" style="3" customWidth="1"/>
    <col min="5890" max="5895" width="10.33203125" style="3" customWidth="1"/>
    <col min="5896" max="6144" width="9.33203125" style="3"/>
    <col min="6145" max="6145" width="14" style="3" customWidth="1"/>
    <col min="6146" max="6151" width="10.33203125" style="3" customWidth="1"/>
    <col min="6152" max="6400" width="9.33203125" style="3"/>
    <col min="6401" max="6401" width="14" style="3" customWidth="1"/>
    <col min="6402" max="6407" width="10.33203125" style="3" customWidth="1"/>
    <col min="6408" max="6656" width="9.33203125" style="3"/>
    <col min="6657" max="6657" width="14" style="3" customWidth="1"/>
    <col min="6658" max="6663" width="10.33203125" style="3" customWidth="1"/>
    <col min="6664" max="6912" width="9.33203125" style="3"/>
    <col min="6913" max="6913" width="14" style="3" customWidth="1"/>
    <col min="6914" max="6919" width="10.33203125" style="3" customWidth="1"/>
    <col min="6920" max="7168" width="9.33203125" style="3"/>
    <col min="7169" max="7169" width="14" style="3" customWidth="1"/>
    <col min="7170" max="7175" width="10.33203125" style="3" customWidth="1"/>
    <col min="7176" max="7424" width="9.33203125" style="3"/>
    <col min="7425" max="7425" width="14" style="3" customWidth="1"/>
    <col min="7426" max="7431" width="10.33203125" style="3" customWidth="1"/>
    <col min="7432" max="7680" width="9.33203125" style="3"/>
    <col min="7681" max="7681" width="14" style="3" customWidth="1"/>
    <col min="7682" max="7687" width="10.33203125" style="3" customWidth="1"/>
    <col min="7688" max="7936" width="9.33203125" style="3"/>
    <col min="7937" max="7937" width="14" style="3" customWidth="1"/>
    <col min="7938" max="7943" width="10.33203125" style="3" customWidth="1"/>
    <col min="7944" max="8192" width="9.33203125" style="3"/>
    <col min="8193" max="8193" width="14" style="3" customWidth="1"/>
    <col min="8194" max="8199" width="10.33203125" style="3" customWidth="1"/>
    <col min="8200" max="8448" width="9.33203125" style="3"/>
    <col min="8449" max="8449" width="14" style="3" customWidth="1"/>
    <col min="8450" max="8455" width="10.33203125" style="3" customWidth="1"/>
    <col min="8456" max="8704" width="9.33203125" style="3"/>
    <col min="8705" max="8705" width="14" style="3" customWidth="1"/>
    <col min="8706" max="8711" width="10.33203125" style="3" customWidth="1"/>
    <col min="8712" max="8960" width="9.33203125" style="3"/>
    <col min="8961" max="8961" width="14" style="3" customWidth="1"/>
    <col min="8962" max="8967" width="10.33203125" style="3" customWidth="1"/>
    <col min="8968" max="9216" width="9.33203125" style="3"/>
    <col min="9217" max="9217" width="14" style="3" customWidth="1"/>
    <col min="9218" max="9223" width="10.33203125" style="3" customWidth="1"/>
    <col min="9224" max="9472" width="9.33203125" style="3"/>
    <col min="9473" max="9473" width="14" style="3" customWidth="1"/>
    <col min="9474" max="9479" width="10.33203125" style="3" customWidth="1"/>
    <col min="9480" max="9728" width="9.33203125" style="3"/>
    <col min="9729" max="9729" width="14" style="3" customWidth="1"/>
    <col min="9730" max="9735" width="10.33203125" style="3" customWidth="1"/>
    <col min="9736" max="9984" width="9.33203125" style="3"/>
    <col min="9985" max="9985" width="14" style="3" customWidth="1"/>
    <col min="9986" max="9991" width="10.33203125" style="3" customWidth="1"/>
    <col min="9992" max="10240" width="9.33203125" style="3"/>
    <col min="10241" max="10241" width="14" style="3" customWidth="1"/>
    <col min="10242" max="10247" width="10.33203125" style="3" customWidth="1"/>
    <col min="10248" max="10496" width="9.33203125" style="3"/>
    <col min="10497" max="10497" width="14" style="3" customWidth="1"/>
    <col min="10498" max="10503" width="10.33203125" style="3" customWidth="1"/>
    <col min="10504" max="10752" width="9.33203125" style="3"/>
    <col min="10753" max="10753" width="14" style="3" customWidth="1"/>
    <col min="10754" max="10759" width="10.33203125" style="3" customWidth="1"/>
    <col min="10760" max="11008" width="9.33203125" style="3"/>
    <col min="11009" max="11009" width="14" style="3" customWidth="1"/>
    <col min="11010" max="11015" width="10.33203125" style="3" customWidth="1"/>
    <col min="11016" max="11264" width="9.33203125" style="3"/>
    <col min="11265" max="11265" width="14" style="3" customWidth="1"/>
    <col min="11266" max="11271" width="10.33203125" style="3" customWidth="1"/>
    <col min="11272" max="11520" width="9.33203125" style="3"/>
    <col min="11521" max="11521" width="14" style="3" customWidth="1"/>
    <col min="11522" max="11527" width="10.33203125" style="3" customWidth="1"/>
    <col min="11528" max="11776" width="9.33203125" style="3"/>
    <col min="11777" max="11777" width="14" style="3" customWidth="1"/>
    <col min="11778" max="11783" width="10.33203125" style="3" customWidth="1"/>
    <col min="11784" max="12032" width="9.33203125" style="3"/>
    <col min="12033" max="12033" width="14" style="3" customWidth="1"/>
    <col min="12034" max="12039" width="10.33203125" style="3" customWidth="1"/>
    <col min="12040" max="12288" width="9.33203125" style="3"/>
    <col min="12289" max="12289" width="14" style="3" customWidth="1"/>
    <col min="12290" max="12295" width="10.33203125" style="3" customWidth="1"/>
    <col min="12296" max="12544" width="9.33203125" style="3"/>
    <col min="12545" max="12545" width="14" style="3" customWidth="1"/>
    <col min="12546" max="12551" width="10.33203125" style="3" customWidth="1"/>
    <col min="12552" max="12800" width="9.33203125" style="3"/>
    <col min="12801" max="12801" width="14" style="3" customWidth="1"/>
    <col min="12802" max="12807" width="10.33203125" style="3" customWidth="1"/>
    <col min="12808" max="13056" width="9.33203125" style="3"/>
    <col min="13057" max="13057" width="14" style="3" customWidth="1"/>
    <col min="13058" max="13063" width="10.33203125" style="3" customWidth="1"/>
    <col min="13064" max="13312" width="9.33203125" style="3"/>
    <col min="13313" max="13313" width="14" style="3" customWidth="1"/>
    <col min="13314" max="13319" width="10.33203125" style="3" customWidth="1"/>
    <col min="13320" max="13568" width="9.33203125" style="3"/>
    <col min="13569" max="13569" width="14" style="3" customWidth="1"/>
    <col min="13570" max="13575" width="10.33203125" style="3" customWidth="1"/>
    <col min="13576" max="13824" width="9.33203125" style="3"/>
    <col min="13825" max="13825" width="14" style="3" customWidth="1"/>
    <col min="13826" max="13831" width="10.33203125" style="3" customWidth="1"/>
    <col min="13832" max="14080" width="9.33203125" style="3"/>
    <col min="14081" max="14081" width="14" style="3" customWidth="1"/>
    <col min="14082" max="14087" width="10.33203125" style="3" customWidth="1"/>
    <col min="14088" max="14336" width="9.33203125" style="3"/>
    <col min="14337" max="14337" width="14" style="3" customWidth="1"/>
    <col min="14338" max="14343" width="10.33203125" style="3" customWidth="1"/>
    <col min="14344" max="14592" width="9.33203125" style="3"/>
    <col min="14593" max="14593" width="14" style="3" customWidth="1"/>
    <col min="14594" max="14599" width="10.33203125" style="3" customWidth="1"/>
    <col min="14600" max="14848" width="9.33203125" style="3"/>
    <col min="14849" max="14849" width="14" style="3" customWidth="1"/>
    <col min="14850" max="14855" width="10.33203125" style="3" customWidth="1"/>
    <col min="14856" max="15104" width="9.33203125" style="3"/>
    <col min="15105" max="15105" width="14" style="3" customWidth="1"/>
    <col min="15106" max="15111" width="10.33203125" style="3" customWidth="1"/>
    <col min="15112" max="15360" width="9.33203125" style="3"/>
    <col min="15361" max="15361" width="14" style="3" customWidth="1"/>
    <col min="15362" max="15367" width="10.33203125" style="3" customWidth="1"/>
    <col min="15368" max="15616" width="9.33203125" style="3"/>
    <col min="15617" max="15617" width="14" style="3" customWidth="1"/>
    <col min="15618" max="15623" width="10.33203125" style="3" customWidth="1"/>
    <col min="15624" max="15872" width="9.33203125" style="3"/>
    <col min="15873" max="15873" width="14" style="3" customWidth="1"/>
    <col min="15874" max="15879" width="10.33203125" style="3" customWidth="1"/>
    <col min="15880" max="16128" width="9.33203125" style="3"/>
    <col min="16129" max="16129" width="14" style="3" customWidth="1"/>
    <col min="16130" max="16135" width="10.33203125" style="3" customWidth="1"/>
    <col min="16136" max="16384" width="9.33203125" style="3"/>
  </cols>
  <sheetData>
    <row r="1" spans="1:19" ht="15" x14ac:dyDescent="0.25">
      <c r="A1" s="2" t="str">
        <f>+'Cover Page'!$B$29</f>
        <v>Annual Performance Report 2020</v>
      </c>
      <c r="B1" s="2"/>
      <c r="C1" s="2"/>
      <c r="D1" s="2"/>
      <c r="E1" s="2" t="str">
        <f>+'Cover Page'!$B$33</f>
        <v>Severn Waste Services Limited</v>
      </c>
    </row>
    <row r="3" spans="1:19" ht="14.4" x14ac:dyDescent="0.3">
      <c r="A3" s="116" t="s">
        <v>278</v>
      </c>
      <c r="D3" s="138" t="s">
        <v>309</v>
      </c>
      <c r="G3" s="142" t="s">
        <v>316</v>
      </c>
      <c r="J3" s="11" t="str">
        <f>+A3</f>
        <v xml:space="preserve">Monitoring of Ammnonia emissions </v>
      </c>
      <c r="L3" s="11"/>
      <c r="N3" s="11" t="s">
        <v>310</v>
      </c>
      <c r="Q3" s="141" t="s">
        <v>304</v>
      </c>
      <c r="R3" s="134"/>
      <c r="S3" s="134"/>
    </row>
    <row r="4" spans="1:19" ht="13.95" customHeight="1" x14ac:dyDescent="0.25">
      <c r="Q4" s="380" t="s">
        <v>314</v>
      </c>
      <c r="R4" s="380"/>
      <c r="S4" s="380"/>
    </row>
    <row r="5" spans="1:19" ht="16.2" x14ac:dyDescent="0.25">
      <c r="A5" s="124" t="s">
        <v>272</v>
      </c>
      <c r="B5" s="404" t="s">
        <v>270</v>
      </c>
      <c r="C5" s="404"/>
      <c r="D5" s="404"/>
      <c r="E5" s="404" t="s">
        <v>269</v>
      </c>
      <c r="F5" s="404"/>
      <c r="G5" s="404"/>
      <c r="J5" s="403"/>
      <c r="K5" s="403"/>
      <c r="L5" s="403"/>
      <c r="M5" s="403"/>
      <c r="N5" s="403"/>
      <c r="O5" s="403"/>
      <c r="Q5" s="380"/>
      <c r="R5" s="380"/>
      <c r="S5" s="380"/>
    </row>
    <row r="6" spans="1:19" s="114" customFormat="1" ht="37.5" customHeight="1" x14ac:dyDescent="0.3">
      <c r="A6" s="121">
        <f>+'Cover Page'!C39</f>
        <v>2020</v>
      </c>
      <c r="B6" s="110" t="s">
        <v>193</v>
      </c>
      <c r="C6" s="110" t="s">
        <v>166</v>
      </c>
      <c r="D6" s="110" t="s">
        <v>325</v>
      </c>
      <c r="E6" s="110" t="s">
        <v>194</v>
      </c>
      <c r="F6" s="110" t="s">
        <v>169</v>
      </c>
      <c r="G6" s="110" t="s">
        <v>326</v>
      </c>
      <c r="H6" s="115"/>
      <c r="J6" s="117">
        <f>+A6</f>
        <v>2020</v>
      </c>
      <c r="K6" s="117" t="s">
        <v>271</v>
      </c>
      <c r="L6" s="123" t="s">
        <v>166</v>
      </c>
      <c r="M6" s="123" t="s">
        <v>167</v>
      </c>
      <c r="N6" s="123" t="s">
        <v>169</v>
      </c>
      <c r="O6" s="123" t="s">
        <v>170</v>
      </c>
      <c r="Q6" s="380"/>
      <c r="R6" s="380"/>
      <c r="S6" s="380"/>
    </row>
    <row r="7" spans="1:19" x14ac:dyDescent="0.25">
      <c r="A7" s="122" t="s">
        <v>171</v>
      </c>
      <c r="B7" s="171" t="s">
        <v>395</v>
      </c>
      <c r="C7" s="120">
        <v>0</v>
      </c>
      <c r="D7" s="120">
        <v>1</v>
      </c>
      <c r="E7" s="171" t="s">
        <v>395</v>
      </c>
      <c r="F7" s="173">
        <v>0</v>
      </c>
      <c r="G7" s="173">
        <v>0.14000000000000001</v>
      </c>
      <c r="J7" s="402" t="s">
        <v>115</v>
      </c>
      <c r="K7" s="122" t="s">
        <v>171</v>
      </c>
      <c r="L7" s="120"/>
      <c r="M7" s="120"/>
      <c r="N7" s="120"/>
      <c r="O7" s="120"/>
      <c r="Q7" s="380"/>
      <c r="R7" s="380"/>
      <c r="S7" s="380"/>
    </row>
    <row r="8" spans="1:19" x14ac:dyDescent="0.25">
      <c r="A8" s="122" t="s">
        <v>172</v>
      </c>
      <c r="B8" s="119" t="str">
        <f>+B7</f>
        <v>N/A</v>
      </c>
      <c r="C8" s="120">
        <v>0</v>
      </c>
      <c r="D8" s="120">
        <v>1</v>
      </c>
      <c r="E8" s="119" t="str">
        <f>+E7</f>
        <v>N/A</v>
      </c>
      <c r="F8" s="173">
        <v>7.0000000000000007E-2</v>
      </c>
      <c r="G8" s="173">
        <v>0.2</v>
      </c>
      <c r="J8" s="402"/>
      <c r="K8" s="122" t="s">
        <v>172</v>
      </c>
      <c r="L8" s="120"/>
      <c r="M8" s="120"/>
      <c r="N8" s="120"/>
      <c r="O8" s="120"/>
      <c r="Q8" s="380"/>
      <c r="R8" s="380"/>
      <c r="S8" s="380"/>
    </row>
    <row r="9" spans="1:19" x14ac:dyDescent="0.25">
      <c r="A9" s="122" t="s">
        <v>173</v>
      </c>
      <c r="B9" s="119" t="str">
        <f t="shared" ref="B9:B18" si="0">+B8</f>
        <v>N/A</v>
      </c>
      <c r="C9" s="120">
        <v>0</v>
      </c>
      <c r="D9" s="120">
        <v>0</v>
      </c>
      <c r="E9" s="119" t="str">
        <f t="shared" ref="E9:E18" si="1">+E8</f>
        <v>N/A</v>
      </c>
      <c r="F9" s="173">
        <v>7.0000000000000007E-2</v>
      </c>
      <c r="G9" s="173">
        <v>0.09</v>
      </c>
      <c r="J9" s="402"/>
      <c r="K9" s="122" t="s">
        <v>173</v>
      </c>
      <c r="L9" s="120"/>
      <c r="M9" s="120"/>
      <c r="N9" s="120"/>
      <c r="O9" s="120"/>
      <c r="Q9" s="140" t="s">
        <v>315</v>
      </c>
    </row>
    <row r="10" spans="1:19" ht="14.25" customHeight="1" x14ac:dyDescent="0.25">
      <c r="A10" s="122" t="s">
        <v>174</v>
      </c>
      <c r="B10" s="119" t="str">
        <f t="shared" si="0"/>
        <v>N/A</v>
      </c>
      <c r="C10" s="120">
        <v>0</v>
      </c>
      <c r="D10" s="120">
        <v>11</v>
      </c>
      <c r="E10" s="119" t="str">
        <f t="shared" si="1"/>
        <v>N/A</v>
      </c>
      <c r="F10" s="173">
        <v>7.0000000000000007E-2</v>
      </c>
      <c r="G10" s="173">
        <v>7.0000000000000007E-2</v>
      </c>
      <c r="J10" s="402"/>
      <c r="K10" s="122" t="s">
        <v>174</v>
      </c>
      <c r="L10" s="120"/>
      <c r="M10" s="120"/>
      <c r="N10" s="120"/>
      <c r="O10" s="120"/>
      <c r="Q10" s="401" t="s">
        <v>331</v>
      </c>
      <c r="R10" s="401"/>
      <c r="S10" s="401"/>
    </row>
    <row r="11" spans="1:19" x14ac:dyDescent="0.25">
      <c r="A11" s="122" t="s">
        <v>175</v>
      </c>
      <c r="B11" s="119" t="str">
        <f t="shared" si="0"/>
        <v>N/A</v>
      </c>
      <c r="C11" s="120">
        <v>0</v>
      </c>
      <c r="D11" s="120">
        <v>0</v>
      </c>
      <c r="E11" s="119" t="str">
        <f t="shared" si="1"/>
        <v>N/A</v>
      </c>
      <c r="F11" s="173">
        <v>0.06</v>
      </c>
      <c r="G11" s="173">
        <v>7.0000000000000007E-2</v>
      </c>
      <c r="J11" s="402"/>
      <c r="K11" s="122" t="s">
        <v>175</v>
      </c>
      <c r="L11" s="120"/>
      <c r="M11" s="120"/>
      <c r="N11" s="120"/>
      <c r="O11" s="120"/>
      <c r="Q11" s="401"/>
      <c r="R11" s="401"/>
      <c r="S11" s="401"/>
    </row>
    <row r="12" spans="1:19" x14ac:dyDescent="0.25">
      <c r="A12" s="122" t="s">
        <v>176</v>
      </c>
      <c r="B12" s="119" t="str">
        <f t="shared" si="0"/>
        <v>N/A</v>
      </c>
      <c r="C12" s="120">
        <v>0</v>
      </c>
      <c r="D12" s="120">
        <v>0</v>
      </c>
      <c r="E12" s="119" t="str">
        <f t="shared" si="1"/>
        <v>N/A</v>
      </c>
      <c r="F12" s="173">
        <v>0.05</v>
      </c>
      <c r="G12" s="173">
        <v>7.0000000000000007E-2</v>
      </c>
      <c r="J12" s="402"/>
      <c r="K12" s="122" t="s">
        <v>176</v>
      </c>
      <c r="L12" s="120"/>
      <c r="M12" s="120"/>
      <c r="N12" s="120"/>
      <c r="O12" s="120"/>
      <c r="Q12" s="401"/>
      <c r="R12" s="401"/>
      <c r="S12" s="401"/>
    </row>
    <row r="13" spans="1:19" ht="14.25" customHeight="1" x14ac:dyDescent="0.25">
      <c r="A13" s="122" t="s">
        <v>177</v>
      </c>
      <c r="B13" s="119" t="str">
        <f t="shared" si="0"/>
        <v>N/A</v>
      </c>
      <c r="C13" s="120">
        <v>0</v>
      </c>
      <c r="D13" s="120">
        <v>0</v>
      </c>
      <c r="E13" s="119" t="str">
        <f t="shared" si="1"/>
        <v>N/A</v>
      </c>
      <c r="F13" s="173">
        <v>0</v>
      </c>
      <c r="G13" s="173">
        <v>0.25</v>
      </c>
      <c r="J13" s="402"/>
      <c r="K13" s="122" t="s">
        <v>177</v>
      </c>
      <c r="L13" s="120"/>
      <c r="M13" s="120"/>
      <c r="N13" s="120"/>
      <c r="O13" s="120"/>
      <c r="Q13" s="401" t="s">
        <v>337</v>
      </c>
      <c r="R13" s="401"/>
      <c r="S13" s="401"/>
    </row>
    <row r="14" spans="1:19" x14ac:dyDescent="0.25">
      <c r="A14" s="122" t="s">
        <v>178</v>
      </c>
      <c r="B14" s="119" t="str">
        <f t="shared" si="0"/>
        <v>N/A</v>
      </c>
      <c r="C14" s="120">
        <v>0</v>
      </c>
      <c r="D14" s="120">
        <v>0</v>
      </c>
      <c r="E14" s="119" t="str">
        <f t="shared" si="1"/>
        <v>N/A</v>
      </c>
      <c r="F14" s="173">
        <v>0</v>
      </c>
      <c r="G14" s="173">
        <v>0.28000000000000003</v>
      </c>
      <c r="J14" s="402"/>
      <c r="K14" s="122" t="s">
        <v>178</v>
      </c>
      <c r="L14" s="120"/>
      <c r="M14" s="120"/>
      <c r="N14" s="120"/>
      <c r="O14" s="120"/>
      <c r="Q14" s="401"/>
      <c r="R14" s="401"/>
      <c r="S14" s="401"/>
    </row>
    <row r="15" spans="1:19" x14ac:dyDescent="0.25">
      <c r="A15" s="122" t="s">
        <v>179</v>
      </c>
      <c r="B15" s="119" t="str">
        <f t="shared" si="0"/>
        <v>N/A</v>
      </c>
      <c r="C15" s="120">
        <v>0</v>
      </c>
      <c r="D15" s="120">
        <v>1</v>
      </c>
      <c r="E15" s="119" t="str">
        <f t="shared" si="1"/>
        <v>N/A</v>
      </c>
      <c r="F15" s="173">
        <v>0.02</v>
      </c>
      <c r="G15" s="173">
        <v>0.14000000000000001</v>
      </c>
      <c r="J15" s="402"/>
      <c r="K15" s="122" t="s">
        <v>179</v>
      </c>
      <c r="L15" s="120"/>
      <c r="M15" s="120"/>
      <c r="N15" s="120"/>
      <c r="O15" s="120"/>
      <c r="Q15" s="401"/>
      <c r="R15" s="401"/>
      <c r="S15" s="401"/>
    </row>
    <row r="16" spans="1:19" x14ac:dyDescent="0.25">
      <c r="A16" s="122" t="s">
        <v>180</v>
      </c>
      <c r="B16" s="119" t="str">
        <f t="shared" si="0"/>
        <v>N/A</v>
      </c>
      <c r="C16" s="120">
        <v>0</v>
      </c>
      <c r="D16" s="120">
        <v>2</v>
      </c>
      <c r="E16" s="119" t="str">
        <f t="shared" si="1"/>
        <v>N/A</v>
      </c>
      <c r="F16" s="173">
        <v>0.01</v>
      </c>
      <c r="G16" s="173">
        <v>0.18</v>
      </c>
      <c r="J16" s="402"/>
      <c r="K16" s="122" t="s">
        <v>180</v>
      </c>
      <c r="L16" s="120"/>
      <c r="M16" s="120"/>
      <c r="N16" s="120"/>
      <c r="O16" s="120"/>
      <c r="Q16" s="401"/>
      <c r="R16" s="401"/>
      <c r="S16" s="401"/>
    </row>
    <row r="17" spans="1:15" x14ac:dyDescent="0.25">
      <c r="A17" s="122" t="s">
        <v>181</v>
      </c>
      <c r="B17" s="119" t="str">
        <f t="shared" si="0"/>
        <v>N/A</v>
      </c>
      <c r="C17" s="120">
        <v>0</v>
      </c>
      <c r="D17" s="120">
        <v>0</v>
      </c>
      <c r="E17" s="119" t="str">
        <f t="shared" si="1"/>
        <v>N/A</v>
      </c>
      <c r="F17" s="173">
        <v>0</v>
      </c>
      <c r="G17" s="173">
        <v>0.01</v>
      </c>
      <c r="J17" s="402"/>
      <c r="K17" s="122" t="s">
        <v>181</v>
      </c>
      <c r="L17" s="120"/>
      <c r="M17" s="120"/>
      <c r="N17" s="120"/>
      <c r="O17" s="120"/>
    </row>
    <row r="18" spans="1:15" x14ac:dyDescent="0.25">
      <c r="A18" s="122" t="s">
        <v>182</v>
      </c>
      <c r="B18" s="119" t="str">
        <f t="shared" si="0"/>
        <v>N/A</v>
      </c>
      <c r="C18" s="120">
        <v>0</v>
      </c>
      <c r="D18" s="120">
        <v>0</v>
      </c>
      <c r="E18" s="119" t="str">
        <f t="shared" si="1"/>
        <v>N/A</v>
      </c>
      <c r="F18" s="173">
        <v>0</v>
      </c>
      <c r="G18" s="173">
        <v>0.01</v>
      </c>
      <c r="J18" s="402"/>
      <c r="K18" s="122" t="s">
        <v>182</v>
      </c>
      <c r="L18" s="120"/>
      <c r="M18" s="120"/>
      <c r="N18" s="120"/>
      <c r="O18" s="120"/>
    </row>
    <row r="19" spans="1:15" x14ac:dyDescent="0.25">
      <c r="J19" s="402"/>
      <c r="K19" s="118" t="s">
        <v>273</v>
      </c>
      <c r="L19" s="118" t="e">
        <f>AVERAGE(L7:L18)</f>
        <v>#DIV/0!</v>
      </c>
      <c r="M19" s="118">
        <f>MAX(M7:M18)</f>
        <v>0</v>
      </c>
      <c r="N19" s="118" t="e">
        <f>AVERAGE(N7:N18)</f>
        <v>#DIV/0!</v>
      </c>
      <c r="O19" s="118">
        <f>MAX(O7:O18)</f>
        <v>0</v>
      </c>
    </row>
    <row r="21" spans="1:15" ht="41.4" x14ac:dyDescent="0.25">
      <c r="J21" s="117">
        <f>+A6</f>
        <v>2020</v>
      </c>
      <c r="K21" s="117" t="s">
        <v>271</v>
      </c>
      <c r="L21" s="123" t="s">
        <v>166</v>
      </c>
      <c r="M21" s="123" t="s">
        <v>167</v>
      </c>
      <c r="N21" s="123" t="s">
        <v>169</v>
      </c>
      <c r="O21" s="123" t="s">
        <v>170</v>
      </c>
    </row>
    <row r="22" spans="1:15" x14ac:dyDescent="0.25">
      <c r="J22" s="402" t="s">
        <v>116</v>
      </c>
      <c r="K22" s="122" t="s">
        <v>171</v>
      </c>
      <c r="L22" s="120"/>
      <c r="M22" s="120"/>
      <c r="N22" s="120"/>
      <c r="O22" s="120"/>
    </row>
    <row r="23" spans="1:15" x14ac:dyDescent="0.25">
      <c r="J23" s="402"/>
      <c r="K23" s="122" t="s">
        <v>172</v>
      </c>
      <c r="L23" s="120"/>
      <c r="M23" s="120"/>
      <c r="N23" s="120"/>
      <c r="O23" s="120"/>
    </row>
    <row r="24" spans="1:15" x14ac:dyDescent="0.25">
      <c r="J24" s="402"/>
      <c r="K24" s="122" t="s">
        <v>173</v>
      </c>
      <c r="L24" s="120"/>
      <c r="M24" s="120"/>
      <c r="N24" s="120"/>
      <c r="O24" s="120"/>
    </row>
    <row r="25" spans="1:15" x14ac:dyDescent="0.25">
      <c r="J25" s="402"/>
      <c r="K25" s="122" t="s">
        <v>174</v>
      </c>
      <c r="L25" s="120"/>
      <c r="M25" s="120"/>
      <c r="N25" s="120"/>
      <c r="O25" s="120"/>
    </row>
    <row r="26" spans="1:15" x14ac:dyDescent="0.25">
      <c r="J26" s="402"/>
      <c r="K26" s="122" t="s">
        <v>175</v>
      </c>
      <c r="L26" s="120"/>
      <c r="M26" s="120"/>
      <c r="N26" s="120"/>
      <c r="O26" s="120"/>
    </row>
    <row r="27" spans="1:15" x14ac:dyDescent="0.25">
      <c r="J27" s="402"/>
      <c r="K27" s="122" t="s">
        <v>176</v>
      </c>
      <c r="L27" s="120"/>
      <c r="M27" s="120"/>
      <c r="N27" s="120"/>
      <c r="O27" s="120"/>
    </row>
    <row r="28" spans="1:15" x14ac:dyDescent="0.25">
      <c r="J28" s="402"/>
      <c r="K28" s="122" t="s">
        <v>177</v>
      </c>
      <c r="L28" s="120"/>
      <c r="M28" s="120"/>
      <c r="N28" s="120"/>
      <c r="O28" s="120"/>
    </row>
    <row r="29" spans="1:15" x14ac:dyDescent="0.25">
      <c r="J29" s="402"/>
      <c r="K29" s="122" t="s">
        <v>178</v>
      </c>
      <c r="L29" s="120"/>
      <c r="M29" s="120"/>
      <c r="N29" s="120"/>
      <c r="O29" s="120"/>
    </row>
    <row r="30" spans="1:15" x14ac:dyDescent="0.25">
      <c r="J30" s="402"/>
      <c r="K30" s="122" t="s">
        <v>179</v>
      </c>
      <c r="L30" s="120"/>
      <c r="M30" s="120"/>
      <c r="N30" s="120"/>
      <c r="O30" s="120"/>
    </row>
    <row r="31" spans="1:15" x14ac:dyDescent="0.25">
      <c r="J31" s="402"/>
      <c r="K31" s="122" t="s">
        <v>180</v>
      </c>
      <c r="L31" s="120"/>
      <c r="M31" s="120"/>
      <c r="N31" s="120"/>
      <c r="O31" s="120"/>
    </row>
    <row r="32" spans="1:15" x14ac:dyDescent="0.25">
      <c r="J32" s="402"/>
      <c r="K32" s="122" t="s">
        <v>181</v>
      </c>
      <c r="L32" s="120"/>
      <c r="M32" s="120"/>
      <c r="N32" s="120"/>
      <c r="O32" s="120"/>
    </row>
    <row r="33" spans="1:15" x14ac:dyDescent="0.25">
      <c r="J33" s="402"/>
      <c r="K33" s="122" t="s">
        <v>182</v>
      </c>
      <c r="L33" s="120"/>
      <c r="M33" s="120"/>
      <c r="N33" s="120"/>
      <c r="O33" s="120"/>
    </row>
    <row r="34" spans="1:15" x14ac:dyDescent="0.25">
      <c r="J34" s="402"/>
      <c r="K34" s="118" t="s">
        <v>273</v>
      </c>
      <c r="L34" s="118" t="e">
        <f>AVERAGE(L22:L33)</f>
        <v>#DIV/0!</v>
      </c>
      <c r="M34" s="118">
        <f>MAX(M22:M33)</f>
        <v>0</v>
      </c>
      <c r="N34" s="118" t="e">
        <f>AVERAGE(N22:N33)</f>
        <v>#DIV/0!</v>
      </c>
      <c r="O34" s="118">
        <f>MAX(O22:O33)</f>
        <v>0</v>
      </c>
    </row>
    <row r="36" spans="1:15" ht="41.4" x14ac:dyDescent="0.25">
      <c r="J36" s="117">
        <f>+A6</f>
        <v>2020</v>
      </c>
      <c r="K36" s="117" t="s">
        <v>271</v>
      </c>
      <c r="L36" s="123" t="s">
        <v>166</v>
      </c>
      <c r="M36" s="123" t="s">
        <v>167</v>
      </c>
      <c r="N36" s="123" t="s">
        <v>169</v>
      </c>
      <c r="O36" s="123" t="s">
        <v>170</v>
      </c>
    </row>
    <row r="37" spans="1:15" x14ac:dyDescent="0.25">
      <c r="J37" s="402" t="s">
        <v>117</v>
      </c>
      <c r="K37" s="122" t="s">
        <v>171</v>
      </c>
      <c r="L37" s="120"/>
      <c r="M37" s="120"/>
      <c r="N37" s="120"/>
      <c r="O37" s="120"/>
    </row>
    <row r="38" spans="1:15" x14ac:dyDescent="0.25">
      <c r="J38" s="402"/>
      <c r="K38" s="122" t="s">
        <v>172</v>
      </c>
      <c r="L38" s="120"/>
      <c r="M38" s="120"/>
      <c r="N38" s="120"/>
      <c r="O38" s="120"/>
    </row>
    <row r="39" spans="1:15" x14ac:dyDescent="0.25">
      <c r="J39" s="402"/>
      <c r="K39" s="122" t="s">
        <v>173</v>
      </c>
      <c r="L39" s="120"/>
      <c r="M39" s="120"/>
      <c r="N39" s="120"/>
      <c r="O39" s="120"/>
    </row>
    <row r="40" spans="1:15" x14ac:dyDescent="0.25">
      <c r="J40" s="402"/>
      <c r="K40" s="122" t="s">
        <v>174</v>
      </c>
      <c r="L40" s="120"/>
      <c r="M40" s="120"/>
      <c r="N40" s="120"/>
      <c r="O40" s="120"/>
    </row>
    <row r="41" spans="1:15" x14ac:dyDescent="0.25">
      <c r="J41" s="402"/>
      <c r="K41" s="122" t="s">
        <v>175</v>
      </c>
      <c r="L41" s="120"/>
      <c r="M41" s="120"/>
      <c r="N41" s="120"/>
      <c r="O41" s="120"/>
    </row>
    <row r="42" spans="1:15" x14ac:dyDescent="0.25">
      <c r="J42" s="402"/>
      <c r="K42" s="122" t="s">
        <v>176</v>
      </c>
      <c r="L42" s="120"/>
      <c r="M42" s="120"/>
      <c r="N42" s="120"/>
      <c r="O42" s="120"/>
    </row>
    <row r="43" spans="1:15" x14ac:dyDescent="0.25">
      <c r="J43" s="402"/>
      <c r="K43" s="122" t="s">
        <v>177</v>
      </c>
      <c r="L43" s="120"/>
      <c r="M43" s="120"/>
      <c r="N43" s="120"/>
      <c r="O43" s="120"/>
    </row>
    <row r="44" spans="1:15" x14ac:dyDescent="0.25">
      <c r="J44" s="402"/>
      <c r="K44" s="122" t="s">
        <v>178</v>
      </c>
      <c r="L44" s="120"/>
      <c r="M44" s="120"/>
      <c r="N44" s="120"/>
      <c r="O44" s="120"/>
    </row>
    <row r="45" spans="1:15" x14ac:dyDescent="0.25">
      <c r="J45" s="402"/>
      <c r="K45" s="122" t="s">
        <v>179</v>
      </c>
      <c r="L45" s="120"/>
      <c r="M45" s="120"/>
      <c r="N45" s="120"/>
      <c r="O45" s="120"/>
    </row>
    <row r="46" spans="1:15" x14ac:dyDescent="0.25">
      <c r="J46" s="402"/>
      <c r="K46" s="122" t="s">
        <v>180</v>
      </c>
      <c r="L46" s="120"/>
      <c r="M46" s="120"/>
      <c r="N46" s="120"/>
      <c r="O46" s="120"/>
    </row>
    <row r="47" spans="1:15" x14ac:dyDescent="0.25">
      <c r="J47" s="402"/>
      <c r="K47" s="122" t="s">
        <v>181</v>
      </c>
      <c r="L47" s="120"/>
      <c r="M47" s="120"/>
      <c r="N47" s="120"/>
      <c r="O47" s="120"/>
    </row>
    <row r="48" spans="1:15" x14ac:dyDescent="0.25">
      <c r="A48" s="414" t="s">
        <v>213</v>
      </c>
      <c r="B48" s="415"/>
      <c r="C48" s="415"/>
      <c r="D48" s="415"/>
      <c r="E48" s="415"/>
      <c r="F48" s="415"/>
      <c r="G48" s="416"/>
      <c r="J48" s="402"/>
      <c r="K48" s="122" t="s">
        <v>182</v>
      </c>
      <c r="L48" s="120"/>
      <c r="M48" s="120"/>
      <c r="N48" s="120"/>
      <c r="O48" s="120"/>
    </row>
    <row r="49" spans="1:15" x14ac:dyDescent="0.25">
      <c r="A49" s="405" t="s">
        <v>339</v>
      </c>
      <c r="B49" s="406"/>
      <c r="C49" s="406"/>
      <c r="D49" s="406"/>
      <c r="E49" s="406"/>
      <c r="F49" s="406"/>
      <c r="G49" s="407"/>
      <c r="J49" s="402"/>
      <c r="K49" s="118" t="s">
        <v>273</v>
      </c>
      <c r="L49" s="118" t="e">
        <f>AVERAGE(L37:L48)</f>
        <v>#DIV/0!</v>
      </c>
      <c r="M49" s="118">
        <f>MAX(M37:M48)</f>
        <v>0</v>
      </c>
      <c r="N49" s="118" t="e">
        <f>AVERAGE(N37:N48)</f>
        <v>#DIV/0!</v>
      </c>
      <c r="O49" s="118">
        <f>MAX(O37:O48)</f>
        <v>0</v>
      </c>
    </row>
    <row r="50" spans="1:15" x14ac:dyDescent="0.25">
      <c r="A50" s="408"/>
      <c r="B50" s="409"/>
      <c r="C50" s="409"/>
      <c r="D50" s="409"/>
      <c r="E50" s="409"/>
      <c r="F50" s="409"/>
      <c r="G50" s="410"/>
    </row>
    <row r="51" spans="1:15" ht="41.4" x14ac:dyDescent="0.25">
      <c r="A51" s="408"/>
      <c r="B51" s="409"/>
      <c r="C51" s="409"/>
      <c r="D51" s="409"/>
      <c r="E51" s="409"/>
      <c r="F51" s="409"/>
      <c r="G51" s="410"/>
      <c r="J51" s="117">
        <f>+A6</f>
        <v>2020</v>
      </c>
      <c r="K51" s="117" t="s">
        <v>271</v>
      </c>
      <c r="L51" s="123" t="s">
        <v>166</v>
      </c>
      <c r="M51" s="123" t="s">
        <v>167</v>
      </c>
      <c r="N51" s="123" t="s">
        <v>169</v>
      </c>
      <c r="O51" s="123" t="s">
        <v>170</v>
      </c>
    </row>
    <row r="52" spans="1:15" x14ac:dyDescent="0.25">
      <c r="A52" s="411"/>
      <c r="B52" s="412"/>
      <c r="C52" s="412"/>
      <c r="D52" s="412"/>
      <c r="E52" s="412"/>
      <c r="F52" s="412"/>
      <c r="G52" s="413"/>
      <c r="J52" s="402" t="s">
        <v>118</v>
      </c>
      <c r="K52" s="122" t="s">
        <v>171</v>
      </c>
      <c r="L52" s="120"/>
      <c r="M52" s="120"/>
      <c r="N52" s="120"/>
      <c r="O52" s="120"/>
    </row>
    <row r="53" spans="1:15" x14ac:dyDescent="0.25">
      <c r="C53" s="174">
        <v>44215</v>
      </c>
      <c r="J53" s="402"/>
      <c r="K53" s="122" t="s">
        <v>172</v>
      </c>
      <c r="L53" s="120"/>
      <c r="M53" s="120"/>
      <c r="N53" s="120"/>
      <c r="O53" s="120"/>
    </row>
    <row r="54" spans="1:15" x14ac:dyDescent="0.25">
      <c r="J54" s="402"/>
      <c r="K54" s="122" t="s">
        <v>173</v>
      </c>
      <c r="L54" s="120"/>
      <c r="M54" s="120"/>
      <c r="N54" s="120"/>
      <c r="O54" s="120"/>
    </row>
    <row r="55" spans="1:15" x14ac:dyDescent="0.25">
      <c r="J55" s="402"/>
      <c r="K55" s="122" t="s">
        <v>174</v>
      </c>
      <c r="L55" s="120"/>
      <c r="M55" s="120"/>
      <c r="N55" s="120"/>
      <c r="O55" s="120"/>
    </row>
    <row r="56" spans="1:15" x14ac:dyDescent="0.25">
      <c r="J56" s="402"/>
      <c r="K56" s="122" t="s">
        <v>175</v>
      </c>
      <c r="L56" s="120"/>
      <c r="M56" s="120"/>
      <c r="N56" s="120"/>
      <c r="O56" s="120"/>
    </row>
    <row r="57" spans="1:15" x14ac:dyDescent="0.25">
      <c r="J57" s="402"/>
      <c r="K57" s="122" t="s">
        <v>176</v>
      </c>
      <c r="L57" s="120"/>
      <c r="M57" s="120"/>
      <c r="N57" s="120"/>
      <c r="O57" s="120"/>
    </row>
    <row r="58" spans="1:15" x14ac:dyDescent="0.25">
      <c r="J58" s="402"/>
      <c r="K58" s="122" t="s">
        <v>177</v>
      </c>
      <c r="L58" s="120"/>
      <c r="M58" s="120"/>
      <c r="N58" s="120"/>
      <c r="O58" s="120"/>
    </row>
    <row r="59" spans="1:15" x14ac:dyDescent="0.25">
      <c r="J59" s="402"/>
      <c r="K59" s="122" t="s">
        <v>178</v>
      </c>
      <c r="L59" s="120"/>
      <c r="M59" s="120"/>
      <c r="N59" s="120"/>
      <c r="O59" s="120"/>
    </row>
    <row r="60" spans="1:15" x14ac:dyDescent="0.25">
      <c r="J60" s="402"/>
      <c r="K60" s="122" t="s">
        <v>179</v>
      </c>
      <c r="L60" s="120"/>
      <c r="M60" s="120"/>
      <c r="N60" s="120"/>
      <c r="O60" s="120"/>
    </row>
    <row r="61" spans="1:15" x14ac:dyDescent="0.25">
      <c r="J61" s="402"/>
      <c r="K61" s="122" t="s">
        <v>180</v>
      </c>
      <c r="L61" s="120"/>
      <c r="M61" s="120"/>
      <c r="N61" s="120"/>
      <c r="O61" s="120"/>
    </row>
    <row r="62" spans="1:15" x14ac:dyDescent="0.25">
      <c r="J62" s="402"/>
      <c r="K62" s="122" t="s">
        <v>181</v>
      </c>
      <c r="L62" s="120"/>
      <c r="M62" s="120"/>
      <c r="N62" s="120"/>
      <c r="O62" s="120"/>
    </row>
    <row r="63" spans="1:15" x14ac:dyDescent="0.25">
      <c r="J63" s="402"/>
      <c r="K63" s="122" t="s">
        <v>182</v>
      </c>
      <c r="L63" s="120"/>
      <c r="M63" s="120"/>
      <c r="N63" s="120"/>
      <c r="O63" s="120"/>
    </row>
    <row r="64" spans="1:15" x14ac:dyDescent="0.25">
      <c r="J64" s="402"/>
      <c r="K64" s="118" t="s">
        <v>273</v>
      </c>
      <c r="L64" s="118" t="e">
        <f>AVERAGE(L52:L63)</f>
        <v>#DIV/0!</v>
      </c>
      <c r="M64" s="118">
        <f>MAX(M52:M63)</f>
        <v>0</v>
      </c>
      <c r="N64" s="118" t="e">
        <f>AVERAGE(N52:N63)</f>
        <v>#DIV/0!</v>
      </c>
      <c r="O64" s="118">
        <f>MAX(O52:O63)</f>
        <v>0</v>
      </c>
    </row>
    <row r="66" spans="10:15" ht="41.4" x14ac:dyDescent="0.25">
      <c r="J66" s="117">
        <f>+A6</f>
        <v>2020</v>
      </c>
      <c r="K66" s="117" t="s">
        <v>271</v>
      </c>
      <c r="L66" s="123" t="s">
        <v>166</v>
      </c>
      <c r="M66" s="123" t="s">
        <v>167</v>
      </c>
      <c r="N66" s="123" t="s">
        <v>169</v>
      </c>
      <c r="O66" s="123" t="s">
        <v>170</v>
      </c>
    </row>
    <row r="67" spans="10:15" x14ac:dyDescent="0.25">
      <c r="J67" s="402" t="s">
        <v>119</v>
      </c>
      <c r="K67" s="122" t="s">
        <v>171</v>
      </c>
      <c r="L67" s="120"/>
      <c r="M67" s="120"/>
      <c r="N67" s="120"/>
      <c r="O67" s="120"/>
    </row>
    <row r="68" spans="10:15" x14ac:dyDescent="0.25">
      <c r="J68" s="402"/>
      <c r="K68" s="122" t="s">
        <v>172</v>
      </c>
      <c r="L68" s="120"/>
      <c r="M68" s="120"/>
      <c r="N68" s="120"/>
      <c r="O68" s="120"/>
    </row>
    <row r="69" spans="10:15" x14ac:dyDescent="0.25">
      <c r="J69" s="402"/>
      <c r="K69" s="122" t="s">
        <v>173</v>
      </c>
      <c r="L69" s="120"/>
      <c r="M69" s="120"/>
      <c r="N69" s="120"/>
      <c r="O69" s="120"/>
    </row>
    <row r="70" spans="10:15" x14ac:dyDescent="0.25">
      <c r="J70" s="402"/>
      <c r="K70" s="122" t="s">
        <v>174</v>
      </c>
      <c r="L70" s="120"/>
      <c r="M70" s="120"/>
      <c r="N70" s="120"/>
      <c r="O70" s="120"/>
    </row>
    <row r="71" spans="10:15" x14ac:dyDescent="0.25">
      <c r="J71" s="402"/>
      <c r="K71" s="122" t="s">
        <v>175</v>
      </c>
      <c r="L71" s="120"/>
      <c r="M71" s="120"/>
      <c r="N71" s="120"/>
      <c r="O71" s="120"/>
    </row>
    <row r="72" spans="10:15" x14ac:dyDescent="0.25">
      <c r="J72" s="402"/>
      <c r="K72" s="122" t="s">
        <v>176</v>
      </c>
      <c r="L72" s="120"/>
      <c r="M72" s="120"/>
      <c r="N72" s="120"/>
      <c r="O72" s="120"/>
    </row>
    <row r="73" spans="10:15" x14ac:dyDescent="0.25">
      <c r="J73" s="402"/>
      <c r="K73" s="122" t="s">
        <v>177</v>
      </c>
      <c r="L73" s="120"/>
      <c r="M73" s="120"/>
      <c r="N73" s="120"/>
      <c r="O73" s="120"/>
    </row>
    <row r="74" spans="10:15" x14ac:dyDescent="0.25">
      <c r="J74" s="402"/>
      <c r="K74" s="122" t="s">
        <v>178</v>
      </c>
      <c r="L74" s="120"/>
      <c r="M74" s="120"/>
      <c r="N74" s="120"/>
      <c r="O74" s="120"/>
    </row>
    <row r="75" spans="10:15" x14ac:dyDescent="0.25">
      <c r="J75" s="402"/>
      <c r="K75" s="122" t="s">
        <v>179</v>
      </c>
      <c r="L75" s="120"/>
      <c r="M75" s="120"/>
      <c r="N75" s="120"/>
      <c r="O75" s="120"/>
    </row>
    <row r="76" spans="10:15" x14ac:dyDescent="0.25">
      <c r="J76" s="402"/>
      <c r="K76" s="122" t="s">
        <v>180</v>
      </c>
      <c r="L76" s="120"/>
      <c r="M76" s="120"/>
      <c r="N76" s="120"/>
      <c r="O76" s="120"/>
    </row>
    <row r="77" spans="10:15" x14ac:dyDescent="0.25">
      <c r="J77" s="402"/>
      <c r="K77" s="122" t="s">
        <v>181</v>
      </c>
      <c r="L77" s="120"/>
      <c r="M77" s="120"/>
      <c r="N77" s="120"/>
      <c r="O77" s="120"/>
    </row>
    <row r="78" spans="10:15" x14ac:dyDescent="0.25">
      <c r="J78" s="402"/>
      <c r="K78" s="122" t="s">
        <v>182</v>
      </c>
      <c r="L78" s="120"/>
      <c r="M78" s="120"/>
      <c r="N78" s="120"/>
      <c r="O78" s="120"/>
    </row>
    <row r="79" spans="10:15" x14ac:dyDescent="0.25">
      <c r="J79" s="402"/>
      <c r="K79" s="118" t="s">
        <v>273</v>
      </c>
      <c r="L79" s="118" t="e">
        <f>AVERAGE(L67:L78)</f>
        <v>#DIV/0!</v>
      </c>
      <c r="M79" s="118">
        <f>MAX(M67:M78)</f>
        <v>0</v>
      </c>
      <c r="N79" s="118" t="e">
        <f>AVERAGE(N67:N78)</f>
        <v>#DIV/0!</v>
      </c>
      <c r="O79" s="118">
        <f>MAX(O67:O78)</f>
        <v>0</v>
      </c>
    </row>
  </sheetData>
  <mergeCells count="13">
    <mergeCell ref="Q4:S8"/>
    <mergeCell ref="Q10:S12"/>
    <mergeCell ref="Q13:S16"/>
    <mergeCell ref="J67:J79"/>
    <mergeCell ref="B5:D5"/>
    <mergeCell ref="E5:G5"/>
    <mergeCell ref="J5:O5"/>
    <mergeCell ref="J7:J19"/>
    <mergeCell ref="J22:J34"/>
    <mergeCell ref="J37:J49"/>
    <mergeCell ref="A48:G48"/>
    <mergeCell ref="A49:G52"/>
    <mergeCell ref="J52:J64"/>
  </mergeCells>
  <pageMargins left="0.7" right="0.7" top="0.75" bottom="0.75" header="0.3" footer="0.3"/>
  <pageSetup paperSize="9" scale="76" fitToHeight="0" orientation="portrait" r:id="rId1"/>
  <headerFooter scaleWithDoc="0">
    <oddFooter>&amp;C&amp;"Arial,Regular"Page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1"/>
  </sheetPr>
  <dimension ref="A1:N66"/>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9" width="9.33203125" style="2"/>
    <col min="10" max="10" width="11.5546875" style="2" customWidth="1"/>
    <col min="11" max="16384" width="9.33203125" style="2"/>
  </cols>
  <sheetData>
    <row r="1" spans="1:14" x14ac:dyDescent="0.25">
      <c r="A1" s="2" t="str">
        <f>+'Cover Page'!$B$29</f>
        <v>Annual Performance Report 2020</v>
      </c>
      <c r="E1" s="2" t="str">
        <f>+'Cover Page'!$B$33</f>
        <v>Severn Waste Services Limited</v>
      </c>
    </row>
    <row r="3" spans="1:14" ht="15.6" x14ac:dyDescent="0.3">
      <c r="A3" s="96" t="s">
        <v>23</v>
      </c>
      <c r="B3" s="97"/>
      <c r="C3" s="97"/>
      <c r="D3" s="97"/>
      <c r="E3" s="97"/>
      <c r="F3" s="97"/>
      <c r="G3" s="97"/>
      <c r="H3" s="97"/>
      <c r="I3" s="98"/>
      <c r="K3" s="143" t="s">
        <v>304</v>
      </c>
    </row>
    <row r="4" spans="1:14" x14ac:dyDescent="0.25">
      <c r="A4" s="99"/>
      <c r="B4" s="100"/>
      <c r="C4" s="100"/>
      <c r="D4" s="100"/>
      <c r="E4" s="100"/>
      <c r="F4" s="100"/>
      <c r="G4" s="100"/>
      <c r="H4" s="100"/>
      <c r="I4" s="101"/>
    </row>
    <row r="5" spans="1:14" ht="15.75" customHeight="1" x14ac:dyDescent="0.25">
      <c r="A5" s="206" t="s">
        <v>394</v>
      </c>
      <c r="B5" s="207"/>
      <c r="C5" s="207"/>
      <c r="D5" s="207"/>
      <c r="E5" s="207"/>
      <c r="F5" s="207"/>
      <c r="G5" s="207"/>
      <c r="H5" s="207"/>
      <c r="I5" s="208"/>
      <c r="K5" s="224" t="s">
        <v>329</v>
      </c>
      <c r="L5" s="224"/>
      <c r="M5" s="224"/>
      <c r="N5" s="224"/>
    </row>
    <row r="6" spans="1:14" x14ac:dyDescent="0.25">
      <c r="A6" s="209"/>
      <c r="B6" s="210"/>
      <c r="C6" s="210"/>
      <c r="D6" s="210"/>
      <c r="E6" s="210"/>
      <c r="F6" s="210"/>
      <c r="G6" s="210"/>
      <c r="H6" s="210"/>
      <c r="I6" s="211"/>
      <c r="K6" s="224"/>
      <c r="L6" s="224"/>
      <c r="M6" s="224"/>
      <c r="N6" s="224"/>
    </row>
    <row r="7" spans="1:14" x14ac:dyDescent="0.25">
      <c r="A7" s="209"/>
      <c r="B7" s="210"/>
      <c r="C7" s="210"/>
      <c r="D7" s="210"/>
      <c r="E7" s="210"/>
      <c r="F7" s="210"/>
      <c r="G7" s="210"/>
      <c r="H7" s="210"/>
      <c r="I7" s="211"/>
      <c r="K7" s="224"/>
      <c r="L7" s="224"/>
      <c r="M7" s="224"/>
      <c r="N7" s="224"/>
    </row>
    <row r="8" spans="1:14" ht="15.75" customHeight="1" x14ac:dyDescent="0.25">
      <c r="A8" s="209"/>
      <c r="B8" s="210"/>
      <c r="C8" s="210"/>
      <c r="D8" s="210"/>
      <c r="E8" s="210"/>
      <c r="F8" s="210"/>
      <c r="G8" s="210"/>
      <c r="H8" s="210"/>
      <c r="I8" s="211"/>
      <c r="K8" s="224"/>
      <c r="L8" s="224"/>
      <c r="M8" s="224"/>
      <c r="N8" s="224"/>
    </row>
    <row r="9" spans="1:14" x14ac:dyDescent="0.25">
      <c r="A9" s="209"/>
      <c r="B9" s="210"/>
      <c r="C9" s="210"/>
      <c r="D9" s="210"/>
      <c r="E9" s="210"/>
      <c r="F9" s="210"/>
      <c r="G9" s="210"/>
      <c r="H9" s="210"/>
      <c r="I9" s="211"/>
      <c r="K9" s="224"/>
      <c r="L9" s="224"/>
      <c r="M9" s="224"/>
      <c r="N9" s="224"/>
    </row>
    <row r="10" spans="1:14" x14ac:dyDescent="0.25">
      <c r="A10" s="209"/>
      <c r="B10" s="210"/>
      <c r="C10" s="210"/>
      <c r="D10" s="210"/>
      <c r="E10" s="210"/>
      <c r="F10" s="210"/>
      <c r="G10" s="210"/>
      <c r="H10" s="210"/>
      <c r="I10" s="211"/>
      <c r="K10" s="224"/>
      <c r="L10" s="224"/>
      <c r="M10" s="224"/>
      <c r="N10" s="224"/>
    </row>
    <row r="11" spans="1:14" x14ac:dyDescent="0.25">
      <c r="A11" s="209"/>
      <c r="B11" s="210"/>
      <c r="C11" s="210"/>
      <c r="D11" s="210"/>
      <c r="E11" s="210"/>
      <c r="F11" s="210"/>
      <c r="G11" s="210"/>
      <c r="H11" s="210"/>
      <c r="I11" s="211"/>
      <c r="K11" s="224"/>
      <c r="L11" s="224"/>
      <c r="M11" s="224"/>
      <c r="N11" s="224"/>
    </row>
    <row r="12" spans="1:14" x14ac:dyDescent="0.25">
      <c r="A12" s="209"/>
      <c r="B12" s="210"/>
      <c r="C12" s="210"/>
      <c r="D12" s="210"/>
      <c r="E12" s="210"/>
      <c r="F12" s="210"/>
      <c r="G12" s="210"/>
      <c r="H12" s="210"/>
      <c r="I12" s="211"/>
      <c r="K12" s="224"/>
      <c r="L12" s="224"/>
      <c r="M12" s="224"/>
      <c r="N12" s="224"/>
    </row>
    <row r="13" spans="1:14" x14ac:dyDescent="0.25">
      <c r="A13" s="209"/>
      <c r="B13" s="210"/>
      <c r="C13" s="210"/>
      <c r="D13" s="210"/>
      <c r="E13" s="210"/>
      <c r="F13" s="210"/>
      <c r="G13" s="210"/>
      <c r="H13" s="210"/>
      <c r="I13" s="211"/>
      <c r="K13" s="224"/>
      <c r="L13" s="224"/>
      <c r="M13" s="224"/>
      <c r="N13" s="224"/>
    </row>
    <row r="14" spans="1:14" x14ac:dyDescent="0.25">
      <c r="A14" s="209"/>
      <c r="B14" s="210"/>
      <c r="C14" s="210"/>
      <c r="D14" s="210"/>
      <c r="E14" s="210"/>
      <c r="F14" s="210"/>
      <c r="G14" s="210"/>
      <c r="H14" s="210"/>
      <c r="I14" s="211"/>
      <c r="K14" s="224"/>
      <c r="L14" s="224"/>
      <c r="M14" s="224"/>
      <c r="N14" s="224"/>
    </row>
    <row r="15" spans="1:14" x14ac:dyDescent="0.25">
      <c r="A15" s="209"/>
      <c r="B15" s="210"/>
      <c r="C15" s="210"/>
      <c r="D15" s="210"/>
      <c r="E15" s="210"/>
      <c r="F15" s="210"/>
      <c r="G15" s="210"/>
      <c r="H15" s="210"/>
      <c r="I15" s="211"/>
    </row>
    <row r="16" spans="1:14" x14ac:dyDescent="0.25">
      <c r="A16" s="209"/>
      <c r="B16" s="210"/>
      <c r="C16" s="210"/>
      <c r="D16" s="210"/>
      <c r="E16" s="210"/>
      <c r="F16" s="210"/>
      <c r="G16" s="210"/>
      <c r="H16" s="210"/>
      <c r="I16" s="211"/>
    </row>
    <row r="17" spans="1:14" x14ac:dyDescent="0.25">
      <c r="A17" s="209"/>
      <c r="B17" s="210"/>
      <c r="C17" s="210"/>
      <c r="D17" s="210"/>
      <c r="E17" s="210"/>
      <c r="F17" s="210"/>
      <c r="G17" s="210"/>
      <c r="H17" s="210"/>
      <c r="I17" s="211"/>
    </row>
    <row r="18" spans="1:14" x14ac:dyDescent="0.25">
      <c r="A18" s="212"/>
      <c r="B18" s="213"/>
      <c r="C18" s="213"/>
      <c r="D18" s="213"/>
      <c r="E18" s="213"/>
      <c r="F18" s="213"/>
      <c r="G18" s="213"/>
      <c r="H18" s="213"/>
      <c r="I18" s="214"/>
    </row>
    <row r="20" spans="1:14" x14ac:dyDescent="0.25">
      <c r="A20" s="96" t="s">
        <v>24</v>
      </c>
      <c r="B20" s="97"/>
      <c r="C20" s="97"/>
      <c r="D20" s="97"/>
      <c r="E20" s="97"/>
      <c r="F20" s="97"/>
      <c r="G20" s="97"/>
      <c r="H20" s="97"/>
      <c r="I20" s="98"/>
    </row>
    <row r="21" spans="1:14" x14ac:dyDescent="0.25">
      <c r="A21" s="99"/>
      <c r="B21" s="100"/>
      <c r="C21" s="100"/>
      <c r="D21" s="100"/>
      <c r="E21" s="100"/>
      <c r="F21" s="100"/>
      <c r="G21" s="100"/>
      <c r="H21" s="100"/>
      <c r="I21" s="101"/>
    </row>
    <row r="22" spans="1:14" ht="15" customHeight="1" x14ac:dyDescent="0.25">
      <c r="A22" s="215" t="s">
        <v>378</v>
      </c>
      <c r="B22" s="216"/>
      <c r="C22" s="216"/>
      <c r="D22" s="216"/>
      <c r="E22" s="216"/>
      <c r="F22" s="216"/>
      <c r="G22" s="216"/>
      <c r="H22" s="216"/>
      <c r="I22" s="217"/>
      <c r="K22" s="224" t="s">
        <v>330</v>
      </c>
      <c r="L22" s="224"/>
      <c r="M22" s="224"/>
      <c r="N22" s="224"/>
    </row>
    <row r="23" spans="1:14" x14ac:dyDescent="0.25">
      <c r="A23" s="218"/>
      <c r="B23" s="219"/>
      <c r="C23" s="219"/>
      <c r="D23" s="219"/>
      <c r="E23" s="219"/>
      <c r="F23" s="219"/>
      <c r="G23" s="219"/>
      <c r="H23" s="219"/>
      <c r="I23" s="220"/>
      <c r="K23" s="224"/>
      <c r="L23" s="224"/>
      <c r="M23" s="224"/>
      <c r="N23" s="224"/>
    </row>
    <row r="24" spans="1:14" x14ac:dyDescent="0.25">
      <c r="A24" s="218"/>
      <c r="B24" s="219"/>
      <c r="C24" s="219"/>
      <c r="D24" s="219"/>
      <c r="E24" s="219"/>
      <c r="F24" s="219"/>
      <c r="G24" s="219"/>
      <c r="H24" s="219"/>
      <c r="I24" s="220"/>
      <c r="K24" s="224"/>
      <c r="L24" s="224"/>
      <c r="M24" s="224"/>
      <c r="N24" s="224"/>
    </row>
    <row r="25" spans="1:14" x14ac:dyDescent="0.25">
      <c r="A25" s="218"/>
      <c r="B25" s="219"/>
      <c r="C25" s="219"/>
      <c r="D25" s="219"/>
      <c r="E25" s="219"/>
      <c r="F25" s="219"/>
      <c r="G25" s="219"/>
      <c r="H25" s="219"/>
      <c r="I25" s="220"/>
      <c r="K25" s="224"/>
      <c r="L25" s="224"/>
      <c r="M25" s="224"/>
      <c r="N25" s="224"/>
    </row>
    <row r="26" spans="1:14" x14ac:dyDescent="0.25">
      <c r="A26" s="218"/>
      <c r="B26" s="219"/>
      <c r="C26" s="219"/>
      <c r="D26" s="219"/>
      <c r="E26" s="219"/>
      <c r="F26" s="219"/>
      <c r="G26" s="219"/>
      <c r="H26" s="219"/>
      <c r="I26" s="220"/>
      <c r="K26" s="224"/>
      <c r="L26" s="224"/>
      <c r="M26" s="224"/>
      <c r="N26" s="224"/>
    </row>
    <row r="27" spans="1:14" x14ac:dyDescent="0.25">
      <c r="A27" s="218"/>
      <c r="B27" s="219"/>
      <c r="C27" s="219"/>
      <c r="D27" s="219"/>
      <c r="E27" s="219"/>
      <c r="F27" s="219"/>
      <c r="G27" s="219"/>
      <c r="H27" s="219"/>
      <c r="I27" s="220"/>
      <c r="K27" s="224"/>
      <c r="L27" s="224"/>
      <c r="M27" s="224"/>
      <c r="N27" s="224"/>
    </row>
    <row r="28" spans="1:14" x14ac:dyDescent="0.25">
      <c r="A28" s="218"/>
      <c r="B28" s="219"/>
      <c r="C28" s="219"/>
      <c r="D28" s="219"/>
      <c r="E28" s="219"/>
      <c r="F28" s="219"/>
      <c r="G28" s="219"/>
      <c r="H28" s="219"/>
      <c r="I28" s="220"/>
      <c r="K28" s="224"/>
      <c r="L28" s="224"/>
      <c r="M28" s="224"/>
      <c r="N28" s="224"/>
    </row>
    <row r="29" spans="1:14" x14ac:dyDescent="0.25">
      <c r="A29" s="218"/>
      <c r="B29" s="219"/>
      <c r="C29" s="219"/>
      <c r="D29" s="219"/>
      <c r="E29" s="219"/>
      <c r="F29" s="219"/>
      <c r="G29" s="219"/>
      <c r="H29" s="219"/>
      <c r="I29" s="220"/>
      <c r="K29" s="224"/>
      <c r="L29" s="224"/>
      <c r="M29" s="224"/>
      <c r="N29" s="224"/>
    </row>
    <row r="30" spans="1:14" x14ac:dyDescent="0.25">
      <c r="A30" s="218"/>
      <c r="B30" s="219"/>
      <c r="C30" s="219"/>
      <c r="D30" s="219"/>
      <c r="E30" s="219"/>
      <c r="F30" s="219"/>
      <c r="G30" s="219"/>
      <c r="H30" s="219"/>
      <c r="I30" s="220"/>
      <c r="K30" s="224"/>
      <c r="L30" s="224"/>
      <c r="M30" s="224"/>
      <c r="N30" s="224"/>
    </row>
    <row r="31" spans="1:14" x14ac:dyDescent="0.25">
      <c r="A31" s="218"/>
      <c r="B31" s="219"/>
      <c r="C31" s="219"/>
      <c r="D31" s="219"/>
      <c r="E31" s="219"/>
      <c r="F31" s="219"/>
      <c r="G31" s="219"/>
      <c r="H31" s="219"/>
      <c r="I31" s="220"/>
      <c r="K31" s="224"/>
      <c r="L31" s="224"/>
      <c r="M31" s="224"/>
      <c r="N31" s="224"/>
    </row>
    <row r="32" spans="1:14" x14ac:dyDescent="0.25">
      <c r="A32" s="218"/>
      <c r="B32" s="219"/>
      <c r="C32" s="219"/>
      <c r="D32" s="219"/>
      <c r="E32" s="219"/>
      <c r="F32" s="219"/>
      <c r="G32" s="219"/>
      <c r="H32" s="219"/>
      <c r="I32" s="220"/>
    </row>
    <row r="33" spans="1:9" x14ac:dyDescent="0.25">
      <c r="A33" s="218"/>
      <c r="B33" s="219"/>
      <c r="C33" s="219"/>
      <c r="D33" s="219"/>
      <c r="E33" s="219"/>
      <c r="F33" s="219"/>
      <c r="G33" s="219"/>
      <c r="H33" s="219"/>
      <c r="I33" s="220"/>
    </row>
    <row r="34" spans="1:9" x14ac:dyDescent="0.25">
      <c r="A34" s="218"/>
      <c r="B34" s="219"/>
      <c r="C34" s="219"/>
      <c r="D34" s="219"/>
      <c r="E34" s="219"/>
      <c r="F34" s="219"/>
      <c r="G34" s="219"/>
      <c r="H34" s="219"/>
      <c r="I34" s="220"/>
    </row>
    <row r="35" spans="1:9" x14ac:dyDescent="0.25">
      <c r="A35" s="218"/>
      <c r="B35" s="219"/>
      <c r="C35" s="219"/>
      <c r="D35" s="219"/>
      <c r="E35" s="219"/>
      <c r="F35" s="219"/>
      <c r="G35" s="219"/>
      <c r="H35" s="219"/>
      <c r="I35" s="220"/>
    </row>
    <row r="36" spans="1:9" x14ac:dyDescent="0.25">
      <c r="A36" s="218"/>
      <c r="B36" s="219"/>
      <c r="C36" s="219"/>
      <c r="D36" s="219"/>
      <c r="E36" s="219"/>
      <c r="F36" s="219"/>
      <c r="G36" s="219"/>
      <c r="H36" s="219"/>
      <c r="I36" s="220"/>
    </row>
    <row r="37" spans="1:9" x14ac:dyDescent="0.25">
      <c r="A37" s="218"/>
      <c r="B37" s="219"/>
      <c r="C37" s="219"/>
      <c r="D37" s="219"/>
      <c r="E37" s="219"/>
      <c r="F37" s="219"/>
      <c r="G37" s="219"/>
      <c r="H37" s="219"/>
      <c r="I37" s="220"/>
    </row>
    <row r="38" spans="1:9" x14ac:dyDescent="0.25">
      <c r="A38" s="218"/>
      <c r="B38" s="219"/>
      <c r="C38" s="219"/>
      <c r="D38" s="219"/>
      <c r="E38" s="219"/>
      <c r="F38" s="219"/>
      <c r="G38" s="219"/>
      <c r="H38" s="219"/>
      <c r="I38" s="220"/>
    </row>
    <row r="39" spans="1:9" x14ac:dyDescent="0.25">
      <c r="A39" s="218"/>
      <c r="B39" s="219"/>
      <c r="C39" s="219"/>
      <c r="D39" s="219"/>
      <c r="E39" s="219"/>
      <c r="F39" s="219"/>
      <c r="G39" s="219"/>
      <c r="H39" s="219"/>
      <c r="I39" s="220"/>
    </row>
    <row r="40" spans="1:9" ht="14.25" customHeight="1" x14ac:dyDescent="0.25">
      <c r="A40" s="218"/>
      <c r="B40" s="219"/>
      <c r="C40" s="219"/>
      <c r="D40" s="219"/>
      <c r="E40" s="219"/>
      <c r="F40" s="219"/>
      <c r="G40" s="219"/>
      <c r="H40" s="219"/>
      <c r="I40" s="220"/>
    </row>
    <row r="41" spans="1:9" x14ac:dyDescent="0.25">
      <c r="A41" s="218"/>
      <c r="B41" s="219"/>
      <c r="C41" s="219"/>
      <c r="D41" s="219"/>
      <c r="E41" s="219"/>
      <c r="F41" s="219"/>
      <c r="G41" s="219"/>
      <c r="H41" s="219"/>
      <c r="I41" s="220"/>
    </row>
    <row r="42" spans="1:9" x14ac:dyDescent="0.25">
      <c r="A42" s="218"/>
      <c r="B42" s="219"/>
      <c r="C42" s="219"/>
      <c r="D42" s="219"/>
      <c r="E42" s="219"/>
      <c r="F42" s="219"/>
      <c r="G42" s="219"/>
      <c r="H42" s="219"/>
      <c r="I42" s="220"/>
    </row>
    <row r="43" spans="1:9" x14ac:dyDescent="0.25">
      <c r="A43" s="218"/>
      <c r="B43" s="219"/>
      <c r="C43" s="219"/>
      <c r="D43" s="219"/>
      <c r="E43" s="219"/>
      <c r="F43" s="219"/>
      <c r="G43" s="219"/>
      <c r="H43" s="219"/>
      <c r="I43" s="220"/>
    </row>
    <row r="44" spans="1:9" x14ac:dyDescent="0.25">
      <c r="A44" s="218"/>
      <c r="B44" s="219"/>
      <c r="C44" s="219"/>
      <c r="D44" s="219"/>
      <c r="E44" s="219"/>
      <c r="F44" s="219"/>
      <c r="G44" s="219"/>
      <c r="H44" s="219"/>
      <c r="I44" s="220"/>
    </row>
    <row r="45" spans="1:9" x14ac:dyDescent="0.25">
      <c r="A45" s="218"/>
      <c r="B45" s="219"/>
      <c r="C45" s="219"/>
      <c r="D45" s="219"/>
      <c r="E45" s="219"/>
      <c r="F45" s="219"/>
      <c r="G45" s="219"/>
      <c r="H45" s="219"/>
      <c r="I45" s="220"/>
    </row>
    <row r="46" spans="1:9" x14ac:dyDescent="0.25">
      <c r="A46" s="218"/>
      <c r="B46" s="219"/>
      <c r="C46" s="219"/>
      <c r="D46" s="219"/>
      <c r="E46" s="219"/>
      <c r="F46" s="219"/>
      <c r="G46" s="219"/>
      <c r="H46" s="219"/>
      <c r="I46" s="220"/>
    </row>
    <row r="47" spans="1:9" x14ac:dyDescent="0.25">
      <c r="A47" s="218"/>
      <c r="B47" s="219"/>
      <c r="C47" s="219"/>
      <c r="D47" s="219"/>
      <c r="E47" s="219"/>
      <c r="F47" s="219"/>
      <c r="G47" s="219"/>
      <c r="H47" s="219"/>
      <c r="I47" s="220"/>
    </row>
    <row r="48" spans="1:9" x14ac:dyDescent="0.25">
      <c r="A48" s="218"/>
      <c r="B48" s="219"/>
      <c r="C48" s="219"/>
      <c r="D48" s="219"/>
      <c r="E48" s="219"/>
      <c r="F48" s="219"/>
      <c r="G48" s="219"/>
      <c r="H48" s="219"/>
      <c r="I48" s="220"/>
    </row>
    <row r="49" spans="1:9" x14ac:dyDescent="0.25">
      <c r="A49" s="218"/>
      <c r="B49" s="219"/>
      <c r="C49" s="219"/>
      <c r="D49" s="219"/>
      <c r="E49" s="219"/>
      <c r="F49" s="219"/>
      <c r="G49" s="219"/>
      <c r="H49" s="219"/>
      <c r="I49" s="220"/>
    </row>
    <row r="50" spans="1:9" x14ac:dyDescent="0.25">
      <c r="A50" s="218"/>
      <c r="B50" s="219"/>
      <c r="C50" s="219"/>
      <c r="D50" s="219"/>
      <c r="E50" s="219"/>
      <c r="F50" s="219"/>
      <c r="G50" s="219"/>
      <c r="H50" s="219"/>
      <c r="I50" s="220"/>
    </row>
    <row r="51" spans="1:9" x14ac:dyDescent="0.25">
      <c r="A51" s="218"/>
      <c r="B51" s="219"/>
      <c r="C51" s="219"/>
      <c r="D51" s="219"/>
      <c r="E51" s="219"/>
      <c r="F51" s="219"/>
      <c r="G51" s="219"/>
      <c r="H51" s="219"/>
      <c r="I51" s="220"/>
    </row>
    <row r="52" spans="1:9" x14ac:dyDescent="0.25">
      <c r="A52" s="218"/>
      <c r="B52" s="219"/>
      <c r="C52" s="219"/>
      <c r="D52" s="219"/>
      <c r="E52" s="219"/>
      <c r="F52" s="219"/>
      <c r="G52" s="219"/>
      <c r="H52" s="219"/>
      <c r="I52" s="220"/>
    </row>
    <row r="53" spans="1:9" x14ac:dyDescent="0.25">
      <c r="A53" s="218"/>
      <c r="B53" s="219"/>
      <c r="C53" s="219"/>
      <c r="D53" s="219"/>
      <c r="E53" s="219"/>
      <c r="F53" s="219"/>
      <c r="G53" s="219"/>
      <c r="H53" s="219"/>
      <c r="I53" s="220"/>
    </row>
    <row r="54" spans="1:9" x14ac:dyDescent="0.25">
      <c r="A54" s="221"/>
      <c r="B54" s="222"/>
      <c r="C54" s="222"/>
      <c r="D54" s="222"/>
      <c r="E54" s="222"/>
      <c r="F54" s="222"/>
      <c r="G54" s="222"/>
      <c r="H54" s="222"/>
      <c r="I54" s="223"/>
    </row>
    <row r="66" spans="6:6" x14ac:dyDescent="0.25">
      <c r="F66" s="3"/>
    </row>
  </sheetData>
  <mergeCells count="4">
    <mergeCell ref="A5:I18"/>
    <mergeCell ref="A22:I54"/>
    <mergeCell ref="K5:N14"/>
    <mergeCell ref="K22:N31"/>
  </mergeCells>
  <pageMargins left="0.7" right="0.7" top="0.75" bottom="0.75" header="0.3" footer="0.3"/>
  <pageSetup paperSize="9" scale="87" orientation="portrait" r:id="rId1"/>
  <headerFooter scaleWithDoc="0">
    <oddFooter>&amp;C&amp;"Arial,Regular"Page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sheetPr>
  <dimension ref="A1:L65"/>
  <sheetViews>
    <sheetView showGridLines="0" topLeftCell="A43" zoomScaleNormal="100" workbookViewId="0">
      <selection activeCell="C54" sqref="C54"/>
    </sheetView>
  </sheetViews>
  <sheetFormatPr defaultColWidth="9.33203125" defaultRowHeight="15" x14ac:dyDescent="0.25"/>
  <cols>
    <col min="1" max="1" width="28.44140625" style="2" customWidth="1"/>
    <col min="2" max="2" width="8.33203125" style="16" customWidth="1"/>
    <col min="3" max="3" width="9.6640625" style="16" bestFit="1" customWidth="1"/>
    <col min="4" max="5" width="9.6640625" style="16" customWidth="1"/>
    <col min="6" max="6" width="10.5546875" style="16" customWidth="1"/>
    <col min="7" max="7" width="11.33203125" style="20" customWidth="1"/>
    <col min="8" max="8" width="11.5546875" style="21" customWidth="1"/>
    <col min="9" max="10" width="9.33203125" style="2"/>
    <col min="11" max="11" width="38.44140625" style="2" customWidth="1"/>
    <col min="12" max="16384" width="9.33203125" style="2"/>
  </cols>
  <sheetData>
    <row r="1" spans="1:11" x14ac:dyDescent="0.25">
      <c r="A1" s="2" t="str">
        <f>+'Cover Page'!$B$29</f>
        <v>Annual Performance Report 2020</v>
      </c>
      <c r="B1" s="2"/>
      <c r="C1" s="2"/>
      <c r="D1" s="2"/>
      <c r="E1" s="2" t="str">
        <f>+'Cover Page'!$B$33</f>
        <v>Severn Waste Services Limited</v>
      </c>
      <c r="F1" s="2"/>
      <c r="G1" s="2"/>
      <c r="H1" s="2"/>
    </row>
    <row r="3" spans="1:11" ht="15.6" x14ac:dyDescent="0.3">
      <c r="A3" s="1" t="s">
        <v>280</v>
      </c>
      <c r="K3" s="143" t="s">
        <v>304</v>
      </c>
    </row>
    <row r="4" spans="1:11" x14ac:dyDescent="0.25">
      <c r="A4" s="23" t="s">
        <v>27</v>
      </c>
      <c r="B4" s="225">
        <v>230000</v>
      </c>
      <c r="C4" s="225"/>
      <c r="D4" s="25" t="s">
        <v>28</v>
      </c>
      <c r="E4" s="24">
        <v>68</v>
      </c>
      <c r="F4" s="25" t="s">
        <v>29</v>
      </c>
      <c r="G4" s="24">
        <v>22</v>
      </c>
      <c r="H4" s="125" t="s">
        <v>30</v>
      </c>
      <c r="K4" s="22" t="s">
        <v>356</v>
      </c>
    </row>
    <row r="5" spans="1:11" x14ac:dyDescent="0.25">
      <c r="A5" s="26" t="s">
        <v>31</v>
      </c>
      <c r="B5" s="27">
        <v>1</v>
      </c>
      <c r="C5" s="28"/>
      <c r="D5" s="28" t="s">
        <v>32</v>
      </c>
      <c r="E5" s="28"/>
      <c r="F5" s="29">
        <v>1</v>
      </c>
      <c r="G5" s="30"/>
      <c r="H5" s="31"/>
      <c r="K5" s="22" t="s">
        <v>357</v>
      </c>
    </row>
    <row r="6" spans="1:11" x14ac:dyDescent="0.25">
      <c r="A6" s="3"/>
      <c r="K6" s="233" t="s">
        <v>359</v>
      </c>
    </row>
    <row r="7" spans="1:11" x14ac:dyDescent="0.25">
      <c r="A7" s="11" t="s">
        <v>33</v>
      </c>
      <c r="B7" s="32" t="s">
        <v>34</v>
      </c>
      <c r="C7" s="33" t="s">
        <v>35</v>
      </c>
      <c r="D7" s="33" t="s">
        <v>36</v>
      </c>
      <c r="E7" s="33" t="s">
        <v>37</v>
      </c>
      <c r="F7" s="33" t="s">
        <v>38</v>
      </c>
      <c r="G7" s="34" t="s">
        <v>39</v>
      </c>
      <c r="H7" s="35" t="s">
        <v>40</v>
      </c>
      <c r="K7" s="233"/>
    </row>
    <row r="8" spans="1:11" ht="15.75" customHeight="1" x14ac:dyDescent="0.25">
      <c r="A8" s="36" t="s">
        <v>294</v>
      </c>
      <c r="B8" s="226" t="s">
        <v>41</v>
      </c>
      <c r="C8" s="37">
        <v>46069</v>
      </c>
      <c r="D8" s="37">
        <v>46440.82</v>
      </c>
      <c r="E8" s="37">
        <v>38595.980000000003</v>
      </c>
      <c r="F8" s="37">
        <v>45050.3</v>
      </c>
      <c r="G8" s="38">
        <f>SUM(C8:F8)</f>
        <v>176156.10000000003</v>
      </c>
      <c r="H8" s="39">
        <f t="shared" ref="H8:H15" si="0">IF(G8&gt;0,G8/$G$18,"-")</f>
        <v>0.81642782209951636</v>
      </c>
      <c r="K8" s="234" t="s">
        <v>360</v>
      </c>
    </row>
    <row r="9" spans="1:11" x14ac:dyDescent="0.25">
      <c r="A9" s="40" t="s">
        <v>42</v>
      </c>
      <c r="B9" s="227"/>
      <c r="C9" s="41">
        <v>9221.82</v>
      </c>
      <c r="D9" s="41">
        <v>8572.26</v>
      </c>
      <c r="E9" s="41">
        <v>10595.71</v>
      </c>
      <c r="F9" s="41">
        <v>11218.56</v>
      </c>
      <c r="G9" s="42">
        <f t="shared" ref="G9:G15" si="1">SUM(C9:F9)</f>
        <v>39608.35</v>
      </c>
      <c r="H9" s="39">
        <f t="shared" si="0"/>
        <v>0.18357217790048355</v>
      </c>
      <c r="K9" s="234"/>
    </row>
    <row r="10" spans="1:11" x14ac:dyDescent="0.25">
      <c r="A10" s="40" t="s">
        <v>43</v>
      </c>
      <c r="B10" s="227"/>
      <c r="C10" s="41"/>
      <c r="D10" s="41"/>
      <c r="E10" s="41"/>
      <c r="F10" s="41"/>
      <c r="G10" s="42">
        <f t="shared" si="1"/>
        <v>0</v>
      </c>
      <c r="H10" s="39" t="str">
        <f t="shared" si="0"/>
        <v>-</v>
      </c>
      <c r="K10" s="234"/>
    </row>
    <row r="11" spans="1:11" x14ac:dyDescent="0.25">
      <c r="A11" s="40" t="s">
        <v>44</v>
      </c>
      <c r="B11" s="227"/>
      <c r="C11" s="41"/>
      <c r="D11" s="41"/>
      <c r="E11" s="41"/>
      <c r="F11" s="41"/>
      <c r="G11" s="42">
        <f t="shared" si="1"/>
        <v>0</v>
      </c>
      <c r="H11" s="39" t="str">
        <f t="shared" si="0"/>
        <v>-</v>
      </c>
      <c r="K11" s="234"/>
    </row>
    <row r="12" spans="1:11" x14ac:dyDescent="0.25">
      <c r="A12" s="40" t="s">
        <v>45</v>
      </c>
      <c r="B12" s="227"/>
      <c r="C12" s="41"/>
      <c r="D12" s="41"/>
      <c r="E12" s="41"/>
      <c r="F12" s="41"/>
      <c r="G12" s="42">
        <f t="shared" si="1"/>
        <v>0</v>
      </c>
      <c r="H12" s="39" t="str">
        <f t="shared" si="0"/>
        <v>-</v>
      </c>
      <c r="K12" s="234"/>
    </row>
    <row r="13" spans="1:11" x14ac:dyDescent="0.25">
      <c r="A13" s="159" t="s">
        <v>353</v>
      </c>
      <c r="B13" s="227"/>
      <c r="C13" s="41"/>
      <c r="D13" s="41"/>
      <c r="E13" s="41"/>
      <c r="F13" s="41"/>
      <c r="G13" s="42">
        <f t="shared" ref="G13" si="2">SUM(C13:F13)</f>
        <v>0</v>
      </c>
      <c r="H13" s="39" t="str">
        <f t="shared" si="0"/>
        <v>-</v>
      </c>
      <c r="K13" s="234"/>
    </row>
    <row r="14" spans="1:11" x14ac:dyDescent="0.25">
      <c r="A14" s="159" t="s">
        <v>352</v>
      </c>
      <c r="B14" s="227"/>
      <c r="C14" s="41"/>
      <c r="D14" s="41"/>
      <c r="E14" s="41"/>
      <c r="F14" s="41"/>
      <c r="G14" s="42">
        <f t="shared" si="1"/>
        <v>0</v>
      </c>
      <c r="H14" s="39" t="str">
        <f t="shared" si="0"/>
        <v>-</v>
      </c>
      <c r="K14" s="234"/>
    </row>
    <row r="15" spans="1:11" x14ac:dyDescent="0.25">
      <c r="A15" s="129" t="s">
        <v>295</v>
      </c>
      <c r="B15" s="227"/>
      <c r="C15" s="41"/>
      <c r="D15" s="41"/>
      <c r="E15" s="41"/>
      <c r="F15" s="41"/>
      <c r="G15" s="42">
        <f t="shared" si="1"/>
        <v>0</v>
      </c>
      <c r="H15" s="39" t="str">
        <f t="shared" si="0"/>
        <v>-</v>
      </c>
      <c r="K15" s="234"/>
    </row>
    <row r="16" spans="1:11" x14ac:dyDescent="0.25">
      <c r="A16" s="129" t="s">
        <v>295</v>
      </c>
      <c r="B16" s="227"/>
      <c r="C16" s="41"/>
      <c r="D16" s="41"/>
      <c r="E16" s="41"/>
      <c r="F16" s="41"/>
      <c r="G16" s="42"/>
      <c r="H16" s="39"/>
      <c r="K16" s="234"/>
    </row>
    <row r="17" spans="1:12" x14ac:dyDescent="0.25">
      <c r="A17" s="129" t="s">
        <v>295</v>
      </c>
      <c r="B17" s="227"/>
      <c r="C17" s="41"/>
      <c r="D17" s="41"/>
      <c r="E17" s="41"/>
      <c r="F17" s="41"/>
      <c r="G17" s="42"/>
      <c r="H17" s="39"/>
      <c r="K17" s="234"/>
    </row>
    <row r="18" spans="1:12" x14ac:dyDescent="0.25">
      <c r="A18" s="43" t="s">
        <v>396</v>
      </c>
      <c r="B18" s="227"/>
      <c r="C18" s="42">
        <f>SUM(C8:C17)</f>
        <v>55290.82</v>
      </c>
      <c r="D18" s="42">
        <f>SUM(D8:D17)</f>
        <v>55013.08</v>
      </c>
      <c r="E18" s="42">
        <f>SUM(E8:E17)</f>
        <v>49191.69</v>
      </c>
      <c r="F18" s="42">
        <f>SUM(F8:F17)</f>
        <v>56268.86</v>
      </c>
      <c r="G18" s="42">
        <f>SUM(G8:G17)</f>
        <v>215764.45000000004</v>
      </c>
      <c r="H18" s="39">
        <f>IF(G18&gt;0,G18/$G$18,"-")</f>
        <v>1</v>
      </c>
      <c r="K18" s="234"/>
    </row>
    <row r="19" spans="1:12" x14ac:dyDescent="0.25">
      <c r="A19" s="43" t="s">
        <v>348</v>
      </c>
      <c r="B19" s="227"/>
      <c r="C19" s="42">
        <v>55986.8</v>
      </c>
      <c r="D19" s="42">
        <v>55167.4</v>
      </c>
      <c r="E19" s="42">
        <v>44740.2</v>
      </c>
      <c r="F19" s="42">
        <v>57249.1</v>
      </c>
      <c r="G19" s="42">
        <f>SUM(C19:F19)</f>
        <v>213143.50000000003</v>
      </c>
      <c r="H19" s="39"/>
      <c r="K19" s="234"/>
    </row>
    <row r="20" spans="1:12" x14ac:dyDescent="0.25">
      <c r="A20" s="40" t="s">
        <v>46</v>
      </c>
      <c r="B20" s="227"/>
      <c r="C20" s="41"/>
      <c r="D20" s="41"/>
      <c r="E20" s="41"/>
      <c r="F20" s="41">
        <v>0</v>
      </c>
      <c r="G20" s="42">
        <f t="shared" ref="G20" si="3">SUM(C20:F20)</f>
        <v>0</v>
      </c>
      <c r="H20" s="39" t="str">
        <f t="shared" ref="H20" si="4">IF(G20&gt;0,G20/$G$18,"-")</f>
        <v>-</v>
      </c>
      <c r="K20" s="234"/>
    </row>
    <row r="21" spans="1:12" x14ac:dyDescent="0.25">
      <c r="A21" s="157" t="s">
        <v>347</v>
      </c>
      <c r="B21" s="228"/>
      <c r="C21" s="44"/>
      <c r="D21" s="44"/>
      <c r="E21" s="44"/>
      <c r="F21" s="44"/>
      <c r="G21" s="45">
        <f t="shared" ref="G21" si="5">SUM(C21:F21)</f>
        <v>0</v>
      </c>
      <c r="H21" s="62" t="str">
        <f>IF(G21&gt;0,G21/$G$18,"-")</f>
        <v>-</v>
      </c>
    </row>
    <row r="22" spans="1:12" x14ac:dyDescent="0.25">
      <c r="A22" s="3"/>
      <c r="C22" s="21"/>
      <c r="D22" s="21"/>
      <c r="E22" s="21"/>
      <c r="F22" s="21"/>
      <c r="G22" s="46"/>
    </row>
    <row r="23" spans="1:12" x14ac:dyDescent="0.25">
      <c r="A23" s="11" t="s">
        <v>47</v>
      </c>
      <c r="B23" s="32" t="s">
        <v>34</v>
      </c>
      <c r="C23" s="47" t="s">
        <v>35</v>
      </c>
      <c r="D23" s="47" t="s">
        <v>36</v>
      </c>
      <c r="E23" s="47" t="s">
        <v>37</v>
      </c>
      <c r="F23" s="47" t="s">
        <v>38</v>
      </c>
      <c r="G23" s="48" t="s">
        <v>39</v>
      </c>
      <c r="H23" s="49" t="s">
        <v>48</v>
      </c>
    </row>
    <row r="24" spans="1:12" ht="15" customHeight="1" x14ac:dyDescent="0.25">
      <c r="A24" s="50" t="s">
        <v>49</v>
      </c>
      <c r="B24" s="226" t="s">
        <v>50</v>
      </c>
      <c r="C24" s="37">
        <v>42397</v>
      </c>
      <c r="D24" s="37">
        <v>41212</v>
      </c>
      <c r="E24" s="37">
        <v>34140</v>
      </c>
      <c r="F24" s="37">
        <v>44315</v>
      </c>
      <c r="G24" s="38">
        <f t="shared" ref="G24:G27" si="6">SUM(C24:F24)</f>
        <v>162064</v>
      </c>
      <c r="H24" s="51">
        <f>IF(G24&gt;0,G24*1000/$G$19,"-")</f>
        <v>760.3515941138246</v>
      </c>
    </row>
    <row r="25" spans="1:12" x14ac:dyDescent="0.25">
      <c r="A25" s="52" t="s">
        <v>51</v>
      </c>
      <c r="B25" s="227"/>
      <c r="C25" s="41">
        <v>36848.699999999997</v>
      </c>
      <c r="D25" s="41">
        <v>36226</v>
      </c>
      <c r="E25" s="41">
        <v>30072</v>
      </c>
      <c r="F25" s="41">
        <v>39097</v>
      </c>
      <c r="G25" s="42">
        <f>SUM(C25:F25)</f>
        <v>142243.70000000001</v>
      </c>
      <c r="H25" s="53">
        <f>IF(G25&gt;0,G25*1000/$G$19,"-")</f>
        <v>667.36119093474576</v>
      </c>
    </row>
    <row r="26" spans="1:12" x14ac:dyDescent="0.25">
      <c r="A26" s="52" t="s">
        <v>52</v>
      </c>
      <c r="B26" s="227"/>
      <c r="C26" s="41">
        <v>5548.31</v>
      </c>
      <c r="D26" s="41">
        <v>4985.9799999999996</v>
      </c>
      <c r="E26" s="41">
        <v>4068</v>
      </c>
      <c r="F26" s="41">
        <v>5042.3599999999997</v>
      </c>
      <c r="G26" s="42">
        <f>SUM(C26:F26)</f>
        <v>19644.650000000001</v>
      </c>
      <c r="H26" s="53">
        <f>IF(G26&gt;0,G26*1000/$G$19,"-")</f>
        <v>92.166310490350384</v>
      </c>
    </row>
    <row r="27" spans="1:12" x14ac:dyDescent="0.25">
      <c r="A27" s="52" t="s">
        <v>53</v>
      </c>
      <c r="B27" s="227"/>
      <c r="C27" s="41">
        <v>131.19999999999999</v>
      </c>
      <c r="D27" s="41">
        <v>49.1</v>
      </c>
      <c r="E27" s="41">
        <v>193.7</v>
      </c>
      <c r="F27" s="41">
        <v>59</v>
      </c>
      <c r="G27" s="42">
        <f t="shared" si="6"/>
        <v>433</v>
      </c>
      <c r="H27" s="53">
        <f>IF(G27&gt;0,G27*1000/$G$19,"-")</f>
        <v>2.0314952133187263</v>
      </c>
    </row>
    <row r="28" spans="1:12" x14ac:dyDescent="0.25">
      <c r="A28" s="52" t="s">
        <v>54</v>
      </c>
      <c r="B28" s="54" t="s">
        <v>40</v>
      </c>
      <c r="C28" s="55">
        <f>IF(C24&gt;0,1-C25/(C24+C27),"-")</f>
        <v>0.1335466819663188</v>
      </c>
      <c r="D28" s="55">
        <f>IF(D24&gt;0,1-D25/(D24+D27),"-")</f>
        <v>0.12203019308743579</v>
      </c>
      <c r="E28" s="55">
        <f>IF(E24&gt;0,1-E25/(E24+E27),"-")</f>
        <v>0.12412585885005101</v>
      </c>
      <c r="F28" s="55">
        <f>IF(F24&gt;0,1-F25/(F24+F27),"-")</f>
        <v>0.11892098976878351</v>
      </c>
      <c r="G28" s="55">
        <f>IF(G24&gt;0,1-G25/(G24+G27),"-")</f>
        <v>0.12463799331679959</v>
      </c>
      <c r="H28" s="53"/>
    </row>
    <row r="29" spans="1:12" x14ac:dyDescent="0.25">
      <c r="A29" s="154" t="s">
        <v>354</v>
      </c>
      <c r="B29" s="229" t="s">
        <v>50</v>
      </c>
      <c r="C29" s="41"/>
      <c r="D29" s="41"/>
      <c r="E29" s="41"/>
      <c r="F29" s="41"/>
      <c r="G29" s="42">
        <f t="shared" ref="G29:G30" si="7">SUM(C29:F29)</f>
        <v>0</v>
      </c>
      <c r="H29" s="53" t="str">
        <f t="shared" ref="H29:H30" si="8">IF(G29&gt;0,G29*1000/$G$18,"-")</f>
        <v>-</v>
      </c>
    </row>
    <row r="30" spans="1:12" x14ac:dyDescent="0.25">
      <c r="A30" s="154" t="s">
        <v>355</v>
      </c>
      <c r="B30" s="230"/>
      <c r="C30" s="41"/>
      <c r="D30" s="41"/>
      <c r="E30" s="41"/>
      <c r="F30" s="41"/>
      <c r="G30" s="42">
        <f t="shared" si="7"/>
        <v>0</v>
      </c>
      <c r="H30" s="53" t="str">
        <f t="shared" si="8"/>
        <v>-</v>
      </c>
      <c r="K30" s="22"/>
      <c r="L30" s="22"/>
    </row>
    <row r="31" spans="1:12" x14ac:dyDescent="0.25">
      <c r="A31" s="56" t="s">
        <v>56</v>
      </c>
      <c r="B31" s="57"/>
      <c r="C31" s="235">
        <v>0.77</v>
      </c>
      <c r="D31" s="235"/>
      <c r="E31" s="235"/>
      <c r="F31" s="235"/>
      <c r="G31" s="236" t="s">
        <v>379</v>
      </c>
      <c r="H31" s="237"/>
      <c r="L31" s="22"/>
    </row>
    <row r="32" spans="1:12" x14ac:dyDescent="0.25">
      <c r="A32" s="3"/>
      <c r="C32" s="21"/>
      <c r="D32" s="21"/>
      <c r="E32" s="21"/>
      <c r="F32" s="21"/>
      <c r="G32" s="46"/>
      <c r="L32" s="22"/>
    </row>
    <row r="33" spans="1:12" x14ac:dyDescent="0.25">
      <c r="A33" s="11" t="s">
        <v>57</v>
      </c>
      <c r="B33" s="58" t="s">
        <v>34</v>
      </c>
      <c r="C33" s="47" t="s">
        <v>35</v>
      </c>
      <c r="D33" s="47" t="s">
        <v>36</v>
      </c>
      <c r="E33" s="47" t="s">
        <v>37</v>
      </c>
      <c r="F33" s="47" t="s">
        <v>38</v>
      </c>
      <c r="G33" s="48" t="s">
        <v>39</v>
      </c>
      <c r="H33" s="59" t="s">
        <v>58</v>
      </c>
      <c r="L33" s="22"/>
    </row>
    <row r="34" spans="1:12" ht="15" customHeight="1" x14ac:dyDescent="0.25">
      <c r="A34" s="50" t="s">
        <v>59</v>
      </c>
      <c r="B34" s="226" t="s">
        <v>41</v>
      </c>
      <c r="C34" s="37">
        <v>1667</v>
      </c>
      <c r="D34" s="37">
        <v>1562</v>
      </c>
      <c r="E34" s="37">
        <v>1365</v>
      </c>
      <c r="F34" s="37">
        <v>1719</v>
      </c>
      <c r="G34" s="38">
        <f t="shared" ref="G34:G35" si="9">SUM(C34:F34)</f>
        <v>6313</v>
      </c>
      <c r="H34" s="60">
        <f>IF(G34&gt;0,G34/$G$19,"-")</f>
        <v>2.9618543375706973E-2</v>
      </c>
      <c r="K34" s="22"/>
      <c r="L34" s="22"/>
    </row>
    <row r="35" spans="1:12" ht="15" customHeight="1" x14ac:dyDescent="0.25">
      <c r="A35" s="52" t="s">
        <v>60</v>
      </c>
      <c r="B35" s="227"/>
      <c r="C35" s="41">
        <v>10956</v>
      </c>
      <c r="D35" s="41">
        <v>12471</v>
      </c>
      <c r="E35" s="41">
        <v>9857</v>
      </c>
      <c r="F35" s="41">
        <v>11484</v>
      </c>
      <c r="G35" s="42">
        <f t="shared" si="9"/>
        <v>44768</v>
      </c>
      <c r="H35" s="39">
        <f>IF(G35&gt;0,G35/$G$19,"-")</f>
        <v>0.2100369000227546</v>
      </c>
      <c r="K35" s="22"/>
      <c r="L35" s="22"/>
    </row>
    <row r="36" spans="1:12" ht="15" customHeight="1" x14ac:dyDescent="0.25">
      <c r="A36" s="52" t="s">
        <v>61</v>
      </c>
      <c r="B36" s="227"/>
      <c r="C36" s="41">
        <v>816</v>
      </c>
      <c r="D36" s="41">
        <v>0</v>
      </c>
      <c r="E36" s="41">
        <v>614</v>
      </c>
      <c r="F36" s="41">
        <v>1062</v>
      </c>
      <c r="G36" s="42">
        <f t="shared" ref="G36:G39" si="10">SUM(C36:F36)</f>
        <v>2492</v>
      </c>
      <c r="H36" s="39">
        <f>IF(G36&gt;0,G36/$G$19,"-")</f>
        <v>1.1691653745012161E-2</v>
      </c>
    </row>
    <row r="37" spans="1:12" x14ac:dyDescent="0.25">
      <c r="A37" s="165" t="s">
        <v>380</v>
      </c>
      <c r="B37" s="227"/>
      <c r="C37" s="41">
        <v>0</v>
      </c>
      <c r="D37" s="41">
        <v>0</v>
      </c>
      <c r="E37" s="41">
        <v>14.82</v>
      </c>
      <c r="F37" s="41">
        <v>0</v>
      </c>
      <c r="G37" s="42">
        <f t="shared" ref="G37" si="11">SUM(C37:F37)</f>
        <v>14.82</v>
      </c>
      <c r="H37" s="39">
        <f>IF(G37&gt;0,G37/$G$19,"-")</f>
        <v>6.9530621388876504E-5</v>
      </c>
    </row>
    <row r="38" spans="1:12" x14ac:dyDescent="0.25">
      <c r="A38" s="165" t="s">
        <v>397</v>
      </c>
      <c r="B38" s="227"/>
      <c r="C38" s="41">
        <v>0</v>
      </c>
      <c r="D38" s="41">
        <v>0</v>
      </c>
      <c r="E38" s="41">
        <v>0</v>
      </c>
      <c r="F38" s="41">
        <v>7.56</v>
      </c>
      <c r="G38" s="42">
        <f t="shared" si="10"/>
        <v>7.56</v>
      </c>
      <c r="H38" s="39">
        <f>IF(G38&gt;0,G38/$G$19,"-")</f>
        <v>3.5469061923070603E-5</v>
      </c>
    </row>
    <row r="39" spans="1:12" x14ac:dyDescent="0.25">
      <c r="A39" s="61" t="s">
        <v>62</v>
      </c>
      <c r="B39" s="228"/>
      <c r="C39" s="44">
        <v>0</v>
      </c>
      <c r="D39" s="44">
        <v>0</v>
      </c>
      <c r="E39" s="44">
        <v>0</v>
      </c>
      <c r="F39" s="44">
        <v>0</v>
      </c>
      <c r="G39" s="45">
        <f t="shared" si="10"/>
        <v>0</v>
      </c>
      <c r="H39" s="62" t="str">
        <f t="shared" ref="H39" si="12">IF(G39&gt;0,G39/$G$18,"-")</f>
        <v>-</v>
      </c>
    </row>
    <row r="40" spans="1:12" x14ac:dyDescent="0.25">
      <c r="A40" s="16"/>
      <c r="C40" s="21"/>
      <c r="D40" s="21"/>
      <c r="E40" s="21"/>
      <c r="F40" s="21"/>
      <c r="G40" s="46"/>
    </row>
    <row r="41" spans="1:12" x14ac:dyDescent="0.25">
      <c r="A41" s="11" t="s">
        <v>63</v>
      </c>
      <c r="B41" s="63" t="s">
        <v>34</v>
      </c>
      <c r="C41" s="33" t="s">
        <v>35</v>
      </c>
      <c r="D41" s="33" t="s">
        <v>36</v>
      </c>
      <c r="E41" s="33" t="s">
        <v>37</v>
      </c>
      <c r="F41" s="33" t="s">
        <v>38</v>
      </c>
      <c r="G41" s="34" t="s">
        <v>39</v>
      </c>
      <c r="H41" s="49" t="s">
        <v>64</v>
      </c>
    </row>
    <row r="42" spans="1:12" ht="15.6" customHeight="1" x14ac:dyDescent="0.25">
      <c r="A42" s="50" t="s">
        <v>65</v>
      </c>
      <c r="B42" s="54" t="s">
        <v>71</v>
      </c>
      <c r="C42" s="37">
        <v>8930</v>
      </c>
      <c r="D42" s="37">
        <v>9876</v>
      </c>
      <c r="E42" s="37">
        <v>9602</v>
      </c>
      <c r="F42" s="37">
        <v>8898</v>
      </c>
      <c r="G42" s="38">
        <f t="shared" ref="G42:G50" si="13">SUM(C42:F42)</f>
        <v>37306</v>
      </c>
      <c r="H42" s="64">
        <f>IF(G42&gt;0,G42/$G$19,"-")</f>
        <v>0.1750276222357238</v>
      </c>
    </row>
    <row r="43" spans="1:12" x14ac:dyDescent="0.25">
      <c r="A43" s="52" t="s">
        <v>67</v>
      </c>
      <c r="B43" s="54" t="s">
        <v>71</v>
      </c>
      <c r="C43" s="41"/>
      <c r="D43" s="41"/>
      <c r="E43" s="41"/>
      <c r="F43" s="41"/>
      <c r="G43" s="42">
        <f t="shared" si="13"/>
        <v>0</v>
      </c>
      <c r="H43" s="64" t="str">
        <f>IF(G43&gt;0,G43/$G$18,"-")</f>
        <v>-</v>
      </c>
    </row>
    <row r="44" spans="1:12" ht="15.6" customHeight="1" x14ac:dyDescent="0.25">
      <c r="A44" s="154" t="s">
        <v>342</v>
      </c>
      <c r="B44" s="54" t="s">
        <v>296</v>
      </c>
      <c r="C44" s="41">
        <v>1637.41</v>
      </c>
      <c r="D44" s="41">
        <v>2535.91</v>
      </c>
      <c r="E44" s="41">
        <v>2236.5</v>
      </c>
      <c r="F44" s="41">
        <v>811.97</v>
      </c>
      <c r="G44" s="42">
        <f t="shared" si="13"/>
        <v>7221.79</v>
      </c>
      <c r="H44" s="64">
        <f>IF(G44&gt;0,G44/$G$19,"-")</f>
        <v>3.388229056949895E-2</v>
      </c>
    </row>
    <row r="45" spans="1:12" ht="15.6" customHeight="1" x14ac:dyDescent="0.25">
      <c r="A45" s="154" t="s">
        <v>343</v>
      </c>
      <c r="B45" s="54" t="s">
        <v>296</v>
      </c>
      <c r="C45" s="41"/>
      <c r="D45" s="41"/>
      <c r="E45" s="41"/>
      <c r="F45" s="41"/>
      <c r="G45" s="42">
        <f t="shared" ref="G45" si="14">SUM(C45:F45)</f>
        <v>0</v>
      </c>
      <c r="H45" s="64" t="str">
        <f>IF(G45&gt;0,G45/$G$18,"-")</f>
        <v>-</v>
      </c>
    </row>
    <row r="46" spans="1:12" x14ac:dyDescent="0.25">
      <c r="A46" s="52" t="s">
        <v>68</v>
      </c>
      <c r="B46" s="54" t="s">
        <v>296</v>
      </c>
      <c r="C46" s="41">
        <v>10740</v>
      </c>
      <c r="D46" s="41">
        <v>14520</v>
      </c>
      <c r="E46" s="41">
        <v>11180</v>
      </c>
      <c r="F46" s="41">
        <v>14320</v>
      </c>
      <c r="G46" s="42">
        <f t="shared" si="13"/>
        <v>50760</v>
      </c>
      <c r="H46" s="64">
        <f>IF(G46&gt;0,G46/$G$19,"-")</f>
        <v>0.23814941576918833</v>
      </c>
    </row>
    <row r="47" spans="1:12" x14ac:dyDescent="0.25">
      <c r="A47" s="52" t="s">
        <v>69</v>
      </c>
      <c r="B47" s="54" t="s">
        <v>296</v>
      </c>
      <c r="C47" s="41">
        <v>597210</v>
      </c>
      <c r="D47" s="41">
        <v>572480</v>
      </c>
      <c r="E47" s="41">
        <v>566630</v>
      </c>
      <c r="F47" s="41">
        <v>634030</v>
      </c>
      <c r="G47" s="42">
        <f t="shared" si="13"/>
        <v>2370350</v>
      </c>
      <c r="H47" s="64">
        <f>IF(G47&gt;0,G47/$G$19,"-")</f>
        <v>11.120911498591322</v>
      </c>
    </row>
    <row r="48" spans="1:12" x14ac:dyDescent="0.25">
      <c r="A48" s="52" t="s">
        <v>70</v>
      </c>
      <c r="B48" s="54" t="s">
        <v>71</v>
      </c>
      <c r="C48" s="41">
        <v>60732.34</v>
      </c>
      <c r="D48" s="41">
        <v>59204.37</v>
      </c>
      <c r="E48" s="41">
        <v>93451.25</v>
      </c>
      <c r="F48" s="41">
        <v>100445</v>
      </c>
      <c r="G48" s="42">
        <f t="shared" si="13"/>
        <v>313832.95999999996</v>
      </c>
      <c r="H48" s="64">
        <f>IF(G48&gt;0,G48/$G$19,"-")</f>
        <v>1.4724022079021877</v>
      </c>
    </row>
    <row r="49" spans="1:10" x14ac:dyDescent="0.25">
      <c r="A49" s="52" t="s">
        <v>72</v>
      </c>
      <c r="B49" s="54" t="s">
        <v>73</v>
      </c>
      <c r="C49" s="41">
        <v>0</v>
      </c>
      <c r="D49" s="41">
        <v>0</v>
      </c>
      <c r="E49" s="41">
        <v>0</v>
      </c>
      <c r="F49" s="41">
        <v>0</v>
      </c>
      <c r="G49" s="42">
        <f t="shared" si="13"/>
        <v>0</v>
      </c>
      <c r="H49" s="155"/>
    </row>
    <row r="50" spans="1:10" x14ac:dyDescent="0.25">
      <c r="A50" s="56" t="s">
        <v>62</v>
      </c>
      <c r="B50" s="65"/>
      <c r="C50" s="44">
        <v>0</v>
      </c>
      <c r="D50" s="44">
        <v>0</v>
      </c>
      <c r="E50" s="44">
        <v>0</v>
      </c>
      <c r="F50" s="44">
        <v>0</v>
      </c>
      <c r="G50" s="45">
        <f t="shared" si="13"/>
        <v>0</v>
      </c>
      <c r="H50" s="156"/>
    </row>
    <row r="51" spans="1:10" ht="74.400000000000006" customHeight="1" x14ac:dyDescent="0.25">
      <c r="A51" s="16"/>
      <c r="C51" s="21"/>
      <c r="D51" s="21"/>
      <c r="E51" s="21"/>
      <c r="F51" s="21"/>
      <c r="G51" s="46"/>
    </row>
    <row r="52" spans="1:10" x14ac:dyDescent="0.25">
      <c r="A52" s="11" t="s">
        <v>349</v>
      </c>
      <c r="B52" s="66" t="s">
        <v>299</v>
      </c>
      <c r="C52" s="47" t="s">
        <v>35</v>
      </c>
      <c r="D52" s="47" t="s">
        <v>36</v>
      </c>
      <c r="E52" s="47" t="s">
        <v>37</v>
      </c>
      <c r="F52" s="47" t="s">
        <v>38</v>
      </c>
      <c r="G52" s="48" t="s">
        <v>39</v>
      </c>
      <c r="H52" s="49"/>
      <c r="J52" s="160" t="s">
        <v>364</v>
      </c>
    </row>
    <row r="53" spans="1:10" ht="14.25" customHeight="1" x14ac:dyDescent="0.25">
      <c r="A53" s="231" t="s">
        <v>361</v>
      </c>
      <c r="B53" s="47">
        <f>+B5</f>
        <v>1</v>
      </c>
      <c r="C53" s="37">
        <v>2059</v>
      </c>
      <c r="D53" s="37">
        <v>2129</v>
      </c>
      <c r="E53" s="37">
        <v>1720</v>
      </c>
      <c r="F53" s="37">
        <v>2146.5</v>
      </c>
      <c r="G53" s="38">
        <f t="shared" ref="G53:G65" si="15">SUM(C53:F53)</f>
        <v>8054.5</v>
      </c>
      <c r="H53" s="60">
        <f>SUM(G53/J53)</f>
        <v>0.91946347031963471</v>
      </c>
      <c r="J53" s="163">
        <v>8760</v>
      </c>
    </row>
    <row r="54" spans="1:10" ht="14.25" customHeight="1" x14ac:dyDescent="0.25">
      <c r="A54" s="232"/>
      <c r="B54" s="127">
        <v>2</v>
      </c>
      <c r="C54" s="128"/>
      <c r="D54" s="128"/>
      <c r="E54" s="128"/>
      <c r="F54" s="128"/>
      <c r="G54" s="42">
        <f t="shared" si="15"/>
        <v>0</v>
      </c>
      <c r="H54" s="166" t="s">
        <v>381</v>
      </c>
    </row>
    <row r="55" spans="1:10" ht="14.25" customHeight="1" x14ac:dyDescent="0.25">
      <c r="A55" s="232"/>
      <c r="B55" s="127">
        <v>3</v>
      </c>
      <c r="C55" s="128"/>
      <c r="D55" s="128"/>
      <c r="E55" s="128"/>
      <c r="F55" s="128"/>
      <c r="G55" s="42">
        <f t="shared" si="15"/>
        <v>0</v>
      </c>
      <c r="H55" s="166" t="s">
        <v>381</v>
      </c>
    </row>
    <row r="56" spans="1:10" ht="14.25" customHeight="1" x14ac:dyDescent="0.25">
      <c r="A56" s="232"/>
      <c r="B56" s="127">
        <v>4</v>
      </c>
      <c r="C56" s="128"/>
      <c r="D56" s="128"/>
      <c r="E56" s="128"/>
      <c r="F56" s="128"/>
      <c r="G56" s="42">
        <f t="shared" si="15"/>
        <v>0</v>
      </c>
      <c r="H56" s="166" t="s">
        <v>381</v>
      </c>
    </row>
    <row r="57" spans="1:10" ht="14.25" customHeight="1" x14ac:dyDescent="0.25">
      <c r="A57" s="232"/>
      <c r="B57" s="127">
        <v>5</v>
      </c>
      <c r="C57" s="128"/>
      <c r="D57" s="128"/>
      <c r="E57" s="128"/>
      <c r="F57" s="128"/>
      <c r="G57" s="42">
        <f t="shared" ref="G57" si="16">SUM(C57:F57)</f>
        <v>0</v>
      </c>
      <c r="H57" s="166" t="s">
        <v>381</v>
      </c>
    </row>
    <row r="58" spans="1:10" ht="14.25" customHeight="1" x14ac:dyDescent="0.25">
      <c r="A58" s="161" t="s">
        <v>362</v>
      </c>
      <c r="B58" s="127"/>
      <c r="C58" s="128"/>
      <c r="D58" s="128"/>
      <c r="E58" s="128"/>
      <c r="F58" s="128"/>
      <c r="G58" s="42">
        <f>AVERAGE(G53:G53)</f>
        <v>8054.5</v>
      </c>
      <c r="H58" s="162">
        <f>SUM(G58/J53)</f>
        <v>0.91946347031963471</v>
      </c>
    </row>
    <row r="59" spans="1:10" ht="14.25" customHeight="1" x14ac:dyDescent="0.25">
      <c r="A59" s="161" t="s">
        <v>363</v>
      </c>
      <c r="B59" s="127">
        <v>1</v>
      </c>
      <c r="C59" s="128">
        <v>2053</v>
      </c>
      <c r="D59" s="128">
        <v>2135</v>
      </c>
      <c r="E59" s="128">
        <v>1704</v>
      </c>
      <c r="F59" s="128">
        <v>2156</v>
      </c>
      <c r="G59" s="42">
        <f t="shared" si="15"/>
        <v>8048</v>
      </c>
      <c r="H59" s="166">
        <f>SUM(G59/J53)</f>
        <v>0.91872146118721465</v>
      </c>
    </row>
    <row r="60" spans="1:10" x14ac:dyDescent="0.25">
      <c r="A60" s="161" t="s">
        <v>363</v>
      </c>
      <c r="B60" s="21">
        <v>2</v>
      </c>
      <c r="C60" s="41"/>
      <c r="D60" s="41"/>
      <c r="E60" s="41"/>
      <c r="F60" s="41"/>
      <c r="G60" s="42">
        <f t="shared" si="15"/>
        <v>0</v>
      </c>
      <c r="H60" s="166" t="s">
        <v>381</v>
      </c>
      <c r="J60" s="167"/>
    </row>
    <row r="61" spans="1:10" x14ac:dyDescent="0.25">
      <c r="A61" s="52" t="s">
        <v>74</v>
      </c>
      <c r="B61" s="21"/>
      <c r="C61" s="41"/>
      <c r="D61" s="41"/>
      <c r="E61" s="41"/>
      <c r="F61" s="41"/>
      <c r="G61" s="42">
        <f t="shared" si="15"/>
        <v>0</v>
      </c>
      <c r="H61" s="39" t="str">
        <f>IF(B61&gt;0,G60/J53,"n/a")</f>
        <v>n/a</v>
      </c>
    </row>
    <row r="62" spans="1:10" x14ac:dyDescent="0.25">
      <c r="A62" s="154" t="s">
        <v>350</v>
      </c>
      <c r="B62" s="158" t="s">
        <v>351</v>
      </c>
      <c r="C62" s="41">
        <v>9.4</v>
      </c>
      <c r="D62" s="41">
        <v>9.4</v>
      </c>
      <c r="E62" s="41">
        <v>9.76</v>
      </c>
      <c r="F62" s="41">
        <v>9.6</v>
      </c>
      <c r="G62" s="42"/>
      <c r="H62" s="164" t="s">
        <v>365</v>
      </c>
    </row>
    <row r="63" spans="1:10" x14ac:dyDescent="0.25">
      <c r="A63" s="52" t="s">
        <v>75</v>
      </c>
      <c r="B63" s="21" t="s">
        <v>76</v>
      </c>
      <c r="C63" s="41">
        <v>0</v>
      </c>
      <c r="D63" s="41">
        <v>0</v>
      </c>
      <c r="E63" s="41">
        <v>1</v>
      </c>
      <c r="F63" s="41">
        <v>0</v>
      </c>
      <c r="G63" s="42">
        <f t="shared" si="15"/>
        <v>1</v>
      </c>
      <c r="H63" s="53" t="str">
        <f>IF(G63&gt;0,"yes","no")</f>
        <v>yes</v>
      </c>
    </row>
    <row r="64" spans="1:10" x14ac:dyDescent="0.25">
      <c r="A64" s="52" t="s">
        <v>77</v>
      </c>
      <c r="B64" s="21" t="s">
        <v>78</v>
      </c>
      <c r="C64" s="41">
        <v>0</v>
      </c>
      <c r="D64" s="41">
        <v>0</v>
      </c>
      <c r="E64" s="41">
        <v>4</v>
      </c>
      <c r="F64" s="41">
        <v>0</v>
      </c>
      <c r="G64" s="42">
        <f t="shared" si="15"/>
        <v>4</v>
      </c>
      <c r="H64" s="67">
        <f>+(G64)/J53</f>
        <v>4.5662100456621003E-4</v>
      </c>
    </row>
    <row r="65" spans="1:8" x14ac:dyDescent="0.25">
      <c r="A65" s="56" t="s">
        <v>79</v>
      </c>
      <c r="B65" s="68" t="s">
        <v>76</v>
      </c>
      <c r="C65" s="44">
        <v>0</v>
      </c>
      <c r="D65" s="44">
        <v>0</v>
      </c>
      <c r="E65" s="44">
        <v>0</v>
      </c>
      <c r="F65" s="44">
        <v>0</v>
      </c>
      <c r="G65" s="45">
        <f t="shared" si="15"/>
        <v>0</v>
      </c>
      <c r="H65" s="69" t="str">
        <f>IF(G65&gt;0,"yes","no")</f>
        <v>no</v>
      </c>
    </row>
  </sheetData>
  <mergeCells count="10">
    <mergeCell ref="K6:K7"/>
    <mergeCell ref="K8:K20"/>
    <mergeCell ref="B34:B39"/>
    <mergeCell ref="C31:F31"/>
    <mergeCell ref="G31:H31"/>
    <mergeCell ref="B4:C4"/>
    <mergeCell ref="B8:B21"/>
    <mergeCell ref="B24:B27"/>
    <mergeCell ref="B29:B30"/>
    <mergeCell ref="A53:A57"/>
  </mergeCells>
  <phoneticPr fontId="28" type="noConversion"/>
  <pageMargins left="0.7" right="0.7" top="0.75" bottom="0.75" header="0.3" footer="0.3"/>
  <pageSetup paperSize="9" scale="87" orientation="portrait" r:id="rId1"/>
  <headerFooter scaleWithDoc="0">
    <oddFooter>&amp;C&amp;"Arial,Regular"Page &amp;P</oddFooter>
  </headerFooter>
  <ignoredErrors>
    <ignoredError sqref="G59:G60 G54:G56 G57" formulaRange="1"/>
    <ignoredError sqref="G37 H6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4"/>
  </sheetPr>
  <dimension ref="A1:N66"/>
  <sheetViews>
    <sheetView showGridLines="0" topLeftCell="A31"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9" width="9.33203125" style="2"/>
    <col min="10" max="10" width="11.5546875" style="2" customWidth="1"/>
    <col min="11" max="16384" width="9.33203125" style="2"/>
  </cols>
  <sheetData>
    <row r="1" spans="1:14" x14ac:dyDescent="0.25">
      <c r="A1" s="2" t="str">
        <f>+'Cover Page'!$B$29</f>
        <v>Annual Performance Report 2020</v>
      </c>
      <c r="E1" s="2" t="str">
        <f>+'Cover Page'!$B$33</f>
        <v>Severn Waste Services Limited</v>
      </c>
    </row>
    <row r="3" spans="1:14" ht="15.6" x14ac:dyDescent="0.3">
      <c r="A3" s="96" t="s">
        <v>25</v>
      </c>
      <c r="B3" s="97"/>
      <c r="C3" s="97"/>
      <c r="D3" s="97"/>
      <c r="E3" s="97"/>
      <c r="F3" s="97"/>
      <c r="G3" s="97"/>
      <c r="H3" s="97"/>
      <c r="I3" s="98"/>
      <c r="K3" s="143" t="s">
        <v>304</v>
      </c>
    </row>
    <row r="4" spans="1:14" x14ac:dyDescent="0.25">
      <c r="A4" s="99"/>
      <c r="B4" s="100"/>
      <c r="C4" s="100"/>
      <c r="D4" s="100"/>
      <c r="E4" s="100"/>
      <c r="F4" s="100"/>
      <c r="G4" s="100"/>
      <c r="H4" s="100"/>
      <c r="I4" s="101"/>
    </row>
    <row r="5" spans="1:14" ht="15.75" customHeight="1" x14ac:dyDescent="0.25">
      <c r="A5" s="215" t="s">
        <v>404</v>
      </c>
      <c r="B5" s="216"/>
      <c r="C5" s="216"/>
      <c r="D5" s="216"/>
      <c r="E5" s="216"/>
      <c r="F5" s="216"/>
      <c r="G5" s="216"/>
      <c r="H5" s="216"/>
      <c r="I5" s="217"/>
      <c r="K5" s="224" t="s">
        <v>320</v>
      </c>
      <c r="L5" s="224"/>
      <c r="M5" s="224"/>
      <c r="N5" s="224"/>
    </row>
    <row r="6" spans="1:14" x14ac:dyDescent="0.25">
      <c r="A6" s="218"/>
      <c r="B6" s="219"/>
      <c r="C6" s="219"/>
      <c r="D6" s="219"/>
      <c r="E6" s="219"/>
      <c r="F6" s="219"/>
      <c r="G6" s="219"/>
      <c r="H6" s="219"/>
      <c r="I6" s="220"/>
      <c r="K6" s="224"/>
      <c r="L6" s="224"/>
      <c r="M6" s="224"/>
      <c r="N6" s="224"/>
    </row>
    <row r="7" spans="1:14" x14ac:dyDescent="0.25">
      <c r="A7" s="218"/>
      <c r="B7" s="219"/>
      <c r="C7" s="219"/>
      <c r="D7" s="219"/>
      <c r="E7" s="219"/>
      <c r="F7" s="219"/>
      <c r="G7" s="219"/>
      <c r="H7" s="219"/>
      <c r="I7" s="220"/>
      <c r="K7" s="224"/>
      <c r="L7" s="224"/>
      <c r="M7" s="224"/>
      <c r="N7" s="224"/>
    </row>
    <row r="8" spans="1:14" ht="15.75" customHeight="1" x14ac:dyDescent="0.25">
      <c r="A8" s="218"/>
      <c r="B8" s="219"/>
      <c r="C8" s="219"/>
      <c r="D8" s="219"/>
      <c r="E8" s="219"/>
      <c r="F8" s="219"/>
      <c r="G8" s="219"/>
      <c r="H8" s="219"/>
      <c r="I8" s="220"/>
      <c r="K8" s="224"/>
      <c r="L8" s="224"/>
      <c r="M8" s="224"/>
      <c r="N8" s="224"/>
    </row>
    <row r="9" spans="1:14" ht="15.75" customHeight="1" x14ac:dyDescent="0.25">
      <c r="A9" s="218"/>
      <c r="B9" s="219"/>
      <c r="C9" s="219"/>
      <c r="D9" s="219"/>
      <c r="E9" s="219"/>
      <c r="F9" s="219"/>
      <c r="G9" s="219"/>
      <c r="H9" s="219"/>
      <c r="I9" s="220"/>
      <c r="K9" s="224"/>
      <c r="L9" s="224"/>
      <c r="M9" s="224"/>
      <c r="N9" s="224"/>
    </row>
    <row r="10" spans="1:14" ht="15.75" customHeight="1" x14ac:dyDescent="0.25">
      <c r="A10" s="218"/>
      <c r="B10" s="219"/>
      <c r="C10" s="219"/>
      <c r="D10" s="219"/>
      <c r="E10" s="219"/>
      <c r="F10" s="219"/>
      <c r="G10" s="219"/>
      <c r="H10" s="219"/>
      <c r="I10" s="220"/>
      <c r="K10" s="224"/>
      <c r="L10" s="224"/>
      <c r="M10" s="224"/>
      <c r="N10" s="224"/>
    </row>
    <row r="11" spans="1:14" ht="15.75" customHeight="1" x14ac:dyDescent="0.25">
      <c r="A11" s="218"/>
      <c r="B11" s="219"/>
      <c r="C11" s="219"/>
      <c r="D11" s="219"/>
      <c r="E11" s="219"/>
      <c r="F11" s="219"/>
      <c r="G11" s="219"/>
      <c r="H11" s="219"/>
      <c r="I11" s="220"/>
      <c r="K11" s="224"/>
      <c r="L11" s="224"/>
      <c r="M11" s="224"/>
      <c r="N11" s="224"/>
    </row>
    <row r="12" spans="1:14" ht="15.75" customHeight="1" x14ac:dyDescent="0.25">
      <c r="A12" s="218"/>
      <c r="B12" s="219"/>
      <c r="C12" s="219"/>
      <c r="D12" s="219"/>
      <c r="E12" s="219"/>
      <c r="F12" s="219"/>
      <c r="G12" s="219"/>
      <c r="H12" s="219"/>
      <c r="I12" s="220"/>
      <c r="K12" s="224"/>
      <c r="L12" s="224"/>
      <c r="M12" s="224"/>
      <c r="N12" s="224"/>
    </row>
    <row r="13" spans="1:14" ht="15.75" customHeight="1" x14ac:dyDescent="0.25">
      <c r="A13" s="218"/>
      <c r="B13" s="219"/>
      <c r="C13" s="219"/>
      <c r="D13" s="219"/>
      <c r="E13" s="219"/>
      <c r="F13" s="219"/>
      <c r="G13" s="219"/>
      <c r="H13" s="219"/>
      <c r="I13" s="220"/>
      <c r="K13" s="224"/>
      <c r="L13" s="224"/>
      <c r="M13" s="224"/>
      <c r="N13" s="224"/>
    </row>
    <row r="14" spans="1:14" ht="15.75" customHeight="1" x14ac:dyDescent="0.25">
      <c r="A14" s="218"/>
      <c r="B14" s="219"/>
      <c r="C14" s="219"/>
      <c r="D14" s="219"/>
      <c r="E14" s="219"/>
      <c r="F14" s="219"/>
      <c r="G14" s="219"/>
      <c r="H14" s="219"/>
      <c r="I14" s="220"/>
      <c r="K14" s="224"/>
      <c r="L14" s="224"/>
      <c r="M14" s="224"/>
      <c r="N14" s="224"/>
    </row>
    <row r="15" spans="1:14" ht="15.75" customHeight="1" x14ac:dyDescent="0.25">
      <c r="A15" s="218"/>
      <c r="B15" s="219"/>
      <c r="C15" s="219"/>
      <c r="D15" s="219"/>
      <c r="E15" s="219"/>
      <c r="F15" s="219"/>
      <c r="G15" s="219"/>
      <c r="H15" s="219"/>
      <c r="I15" s="220"/>
    </row>
    <row r="16" spans="1:14" ht="15.75" customHeight="1" x14ac:dyDescent="0.25">
      <c r="A16" s="218"/>
      <c r="B16" s="219"/>
      <c r="C16" s="219"/>
      <c r="D16" s="219"/>
      <c r="E16" s="219"/>
      <c r="F16" s="219"/>
      <c r="G16" s="219"/>
      <c r="H16" s="219"/>
      <c r="I16" s="220"/>
    </row>
    <row r="17" spans="1:14" ht="15.75" customHeight="1" x14ac:dyDescent="0.25">
      <c r="A17" s="218"/>
      <c r="B17" s="219"/>
      <c r="C17" s="219"/>
      <c r="D17" s="219"/>
      <c r="E17" s="219"/>
      <c r="F17" s="219"/>
      <c r="G17" s="219"/>
      <c r="H17" s="219"/>
      <c r="I17" s="220"/>
    </row>
    <row r="18" spans="1:14" x14ac:dyDescent="0.25">
      <c r="A18" s="218"/>
      <c r="B18" s="219"/>
      <c r="C18" s="219"/>
      <c r="D18" s="219"/>
      <c r="E18" s="219"/>
      <c r="F18" s="219"/>
      <c r="G18" s="219"/>
      <c r="H18" s="219"/>
      <c r="I18" s="220"/>
    </row>
    <row r="19" spans="1:14" x14ac:dyDescent="0.25">
      <c r="A19" s="218"/>
      <c r="B19" s="219"/>
      <c r="C19" s="219"/>
      <c r="D19" s="219"/>
      <c r="E19" s="219"/>
      <c r="F19" s="219"/>
      <c r="G19" s="219"/>
      <c r="H19" s="219"/>
      <c r="I19" s="220"/>
    </row>
    <row r="20" spans="1:14" x14ac:dyDescent="0.25">
      <c r="A20" s="218"/>
      <c r="B20" s="219"/>
      <c r="C20" s="219"/>
      <c r="D20" s="219"/>
      <c r="E20" s="219"/>
      <c r="F20" s="219"/>
      <c r="G20" s="219"/>
      <c r="H20" s="219"/>
      <c r="I20" s="220"/>
    </row>
    <row r="21" spans="1:14" x14ac:dyDescent="0.25">
      <c r="A21" s="218"/>
      <c r="B21" s="219"/>
      <c r="C21" s="219"/>
      <c r="D21" s="219"/>
      <c r="E21" s="219"/>
      <c r="F21" s="219"/>
      <c r="G21" s="219"/>
      <c r="H21" s="219"/>
      <c r="I21" s="220"/>
    </row>
    <row r="22" spans="1:14" ht="15.45" customHeight="1" x14ac:dyDescent="0.25">
      <c r="A22" s="218"/>
      <c r="B22" s="219"/>
      <c r="C22" s="219"/>
      <c r="D22" s="219"/>
      <c r="E22" s="219"/>
      <c r="F22" s="219"/>
      <c r="G22" s="219"/>
      <c r="H22" s="219"/>
      <c r="I22" s="220"/>
      <c r="K22" s="144"/>
      <c r="L22" s="144"/>
      <c r="M22" s="144"/>
      <c r="N22" s="144"/>
    </row>
    <row r="23" spans="1:14" x14ac:dyDescent="0.25">
      <c r="A23" s="218"/>
      <c r="B23" s="219"/>
      <c r="C23" s="219"/>
      <c r="D23" s="219"/>
      <c r="E23" s="219"/>
      <c r="F23" s="219"/>
      <c r="G23" s="219"/>
      <c r="H23" s="219"/>
      <c r="I23" s="220"/>
      <c r="K23" s="144"/>
      <c r="L23" s="144"/>
      <c r="M23" s="144"/>
      <c r="N23" s="144"/>
    </row>
    <row r="24" spans="1:14" x14ac:dyDescent="0.25">
      <c r="A24" s="218"/>
      <c r="B24" s="219"/>
      <c r="C24" s="219"/>
      <c r="D24" s="219"/>
      <c r="E24" s="219"/>
      <c r="F24" s="219"/>
      <c r="G24" s="219"/>
      <c r="H24" s="219"/>
      <c r="I24" s="220"/>
      <c r="K24" s="144"/>
      <c r="L24" s="144"/>
      <c r="M24" s="144"/>
      <c r="N24" s="144"/>
    </row>
    <row r="25" spans="1:14" x14ac:dyDescent="0.25">
      <c r="A25" s="218"/>
      <c r="B25" s="219"/>
      <c r="C25" s="219"/>
      <c r="D25" s="219"/>
      <c r="E25" s="219"/>
      <c r="F25" s="219"/>
      <c r="G25" s="219"/>
      <c r="H25" s="219"/>
      <c r="I25" s="220"/>
      <c r="K25" s="144"/>
      <c r="L25" s="144"/>
      <c r="M25" s="144"/>
      <c r="N25" s="144"/>
    </row>
    <row r="26" spans="1:14" x14ac:dyDescent="0.25">
      <c r="A26" s="218"/>
      <c r="B26" s="219"/>
      <c r="C26" s="219"/>
      <c r="D26" s="219"/>
      <c r="E26" s="219"/>
      <c r="F26" s="219"/>
      <c r="G26" s="219"/>
      <c r="H26" s="219"/>
      <c r="I26" s="220"/>
      <c r="K26" s="144"/>
      <c r="L26" s="144"/>
      <c r="M26" s="144"/>
      <c r="N26" s="144"/>
    </row>
    <row r="27" spans="1:14" x14ac:dyDescent="0.25">
      <c r="A27" s="221"/>
      <c r="B27" s="222"/>
      <c r="C27" s="222"/>
      <c r="D27" s="222"/>
      <c r="E27" s="222"/>
      <c r="F27" s="222"/>
      <c r="G27" s="222"/>
      <c r="H27" s="222"/>
      <c r="I27" s="223"/>
      <c r="K27" s="144"/>
      <c r="L27" s="144"/>
      <c r="M27" s="144"/>
      <c r="N27" s="144"/>
    </row>
    <row r="28" spans="1:14" x14ac:dyDescent="0.25">
      <c r="K28" s="144"/>
      <c r="L28" s="144"/>
      <c r="M28" s="144"/>
      <c r="N28" s="144"/>
    </row>
    <row r="29" spans="1:14" x14ac:dyDescent="0.25">
      <c r="A29" s="96" t="s">
        <v>196</v>
      </c>
      <c r="B29" s="97"/>
      <c r="C29" s="97"/>
      <c r="D29" s="97"/>
      <c r="E29" s="97"/>
      <c r="F29" s="97"/>
      <c r="G29" s="97"/>
      <c r="H29" s="97"/>
      <c r="I29" s="98"/>
      <c r="K29" s="144"/>
      <c r="L29" s="144"/>
      <c r="M29" s="144"/>
      <c r="N29" s="144"/>
    </row>
    <row r="30" spans="1:14" x14ac:dyDescent="0.25">
      <c r="A30" s="99"/>
      <c r="B30" s="100"/>
      <c r="C30" s="100"/>
      <c r="D30" s="100"/>
      <c r="E30" s="100"/>
      <c r="F30" s="100"/>
      <c r="G30" s="100"/>
      <c r="H30" s="100"/>
      <c r="I30" s="101"/>
      <c r="K30" s="144"/>
      <c r="L30" s="144"/>
      <c r="M30" s="144"/>
      <c r="N30" s="144"/>
    </row>
    <row r="31" spans="1:14" ht="15" customHeight="1" x14ac:dyDescent="0.25">
      <c r="A31" s="215" t="s">
        <v>388</v>
      </c>
      <c r="B31" s="238"/>
      <c r="C31" s="238"/>
      <c r="D31" s="238"/>
      <c r="E31" s="238"/>
      <c r="F31" s="238"/>
      <c r="G31" s="238"/>
      <c r="H31" s="238"/>
      <c r="I31" s="239"/>
      <c r="K31" s="224" t="s">
        <v>321</v>
      </c>
      <c r="L31" s="224"/>
      <c r="M31" s="224"/>
      <c r="N31" s="224"/>
    </row>
    <row r="32" spans="1:14" x14ac:dyDescent="0.25">
      <c r="A32" s="240"/>
      <c r="B32" s="241"/>
      <c r="C32" s="241"/>
      <c r="D32" s="241"/>
      <c r="E32" s="241"/>
      <c r="F32" s="241"/>
      <c r="G32" s="241"/>
      <c r="H32" s="241"/>
      <c r="I32" s="242"/>
      <c r="K32" s="224"/>
      <c r="L32" s="224"/>
      <c r="M32" s="224"/>
      <c r="N32" s="224"/>
    </row>
    <row r="33" spans="1:14" x14ac:dyDescent="0.25">
      <c r="A33" s="240"/>
      <c r="B33" s="241"/>
      <c r="C33" s="241"/>
      <c r="D33" s="241"/>
      <c r="E33" s="241"/>
      <c r="F33" s="241"/>
      <c r="G33" s="241"/>
      <c r="H33" s="241"/>
      <c r="I33" s="242"/>
      <c r="K33" s="224"/>
      <c r="L33" s="224"/>
      <c r="M33" s="224"/>
      <c r="N33" s="224"/>
    </row>
    <row r="34" spans="1:14" x14ac:dyDescent="0.25">
      <c r="A34" s="240"/>
      <c r="B34" s="241"/>
      <c r="C34" s="241"/>
      <c r="D34" s="241"/>
      <c r="E34" s="241"/>
      <c r="F34" s="241"/>
      <c r="G34" s="241"/>
      <c r="H34" s="241"/>
      <c r="I34" s="242"/>
      <c r="K34" s="224"/>
      <c r="L34" s="224"/>
      <c r="M34" s="224"/>
      <c r="N34" s="224"/>
    </row>
    <row r="35" spans="1:14" x14ac:dyDescent="0.25">
      <c r="A35" s="240"/>
      <c r="B35" s="241"/>
      <c r="C35" s="241"/>
      <c r="D35" s="241"/>
      <c r="E35" s="241"/>
      <c r="F35" s="241"/>
      <c r="G35" s="241"/>
      <c r="H35" s="241"/>
      <c r="I35" s="242"/>
      <c r="K35" s="224"/>
      <c r="L35" s="224"/>
      <c r="M35" s="224"/>
      <c r="N35" s="224"/>
    </row>
    <row r="36" spans="1:14" x14ac:dyDescent="0.25">
      <c r="A36" s="240"/>
      <c r="B36" s="241"/>
      <c r="C36" s="241"/>
      <c r="D36" s="241"/>
      <c r="E36" s="241"/>
      <c r="F36" s="241"/>
      <c r="G36" s="241"/>
      <c r="H36" s="241"/>
      <c r="I36" s="242"/>
      <c r="K36" s="224"/>
      <c r="L36" s="224"/>
      <c r="M36" s="224"/>
      <c r="N36" s="224"/>
    </row>
    <row r="37" spans="1:14" x14ac:dyDescent="0.25">
      <c r="A37" s="240"/>
      <c r="B37" s="241"/>
      <c r="C37" s="241"/>
      <c r="D37" s="241"/>
      <c r="E37" s="241"/>
      <c r="F37" s="241"/>
      <c r="G37" s="241"/>
      <c r="H37" s="241"/>
      <c r="I37" s="242"/>
      <c r="K37" s="224"/>
      <c r="L37" s="224"/>
      <c r="M37" s="224"/>
      <c r="N37" s="224"/>
    </row>
    <row r="38" spans="1:14" ht="14.25" customHeight="1" x14ac:dyDescent="0.25">
      <c r="A38" s="240"/>
      <c r="B38" s="241"/>
      <c r="C38" s="241"/>
      <c r="D38" s="241"/>
      <c r="E38" s="241"/>
      <c r="F38" s="241"/>
      <c r="G38" s="241"/>
      <c r="H38" s="241"/>
      <c r="I38" s="242"/>
      <c r="K38" s="224"/>
      <c r="L38" s="224"/>
      <c r="M38" s="224"/>
      <c r="N38" s="224"/>
    </row>
    <row r="39" spans="1:14" x14ac:dyDescent="0.25">
      <c r="A39" s="240"/>
      <c r="B39" s="241"/>
      <c r="C39" s="241"/>
      <c r="D39" s="241"/>
      <c r="E39" s="241"/>
      <c r="F39" s="241"/>
      <c r="G39" s="241"/>
      <c r="H39" s="241"/>
      <c r="I39" s="242"/>
      <c r="K39" s="224"/>
      <c r="L39" s="224"/>
      <c r="M39" s="224"/>
      <c r="N39" s="224"/>
    </row>
    <row r="40" spans="1:14" x14ac:dyDescent="0.25">
      <c r="A40" s="240"/>
      <c r="B40" s="241"/>
      <c r="C40" s="241"/>
      <c r="D40" s="241"/>
      <c r="E40" s="241"/>
      <c r="F40" s="241"/>
      <c r="G40" s="241"/>
      <c r="H40" s="241"/>
      <c r="I40" s="242"/>
      <c r="K40" s="224"/>
      <c r="L40" s="224"/>
      <c r="M40" s="224"/>
      <c r="N40" s="224"/>
    </row>
    <row r="41" spans="1:14" x14ac:dyDescent="0.25">
      <c r="A41" s="240"/>
      <c r="B41" s="241"/>
      <c r="C41" s="241"/>
      <c r="D41" s="241"/>
      <c r="E41" s="241"/>
      <c r="F41" s="241"/>
      <c r="G41" s="241"/>
      <c r="H41" s="241"/>
      <c r="I41" s="242"/>
    </row>
    <row r="42" spans="1:14" x14ac:dyDescent="0.25">
      <c r="A42" s="240"/>
      <c r="B42" s="241"/>
      <c r="C42" s="241"/>
      <c r="D42" s="241"/>
      <c r="E42" s="241"/>
      <c r="F42" s="241"/>
      <c r="G42" s="241"/>
      <c r="H42" s="241"/>
      <c r="I42" s="242"/>
    </row>
    <row r="43" spans="1:14" x14ac:dyDescent="0.25">
      <c r="A43" s="240"/>
      <c r="B43" s="241"/>
      <c r="C43" s="241"/>
      <c r="D43" s="241"/>
      <c r="E43" s="241"/>
      <c r="F43" s="241"/>
      <c r="G43" s="241"/>
      <c r="H43" s="241"/>
      <c r="I43" s="242"/>
    </row>
    <row r="44" spans="1:14" x14ac:dyDescent="0.25">
      <c r="A44" s="240"/>
      <c r="B44" s="241"/>
      <c r="C44" s="241"/>
      <c r="D44" s="241"/>
      <c r="E44" s="241"/>
      <c r="F44" s="241"/>
      <c r="G44" s="241"/>
      <c r="H44" s="241"/>
      <c r="I44" s="242"/>
    </row>
    <row r="45" spans="1:14" x14ac:dyDescent="0.25">
      <c r="A45" s="240"/>
      <c r="B45" s="241"/>
      <c r="C45" s="241"/>
      <c r="D45" s="241"/>
      <c r="E45" s="241"/>
      <c r="F45" s="241"/>
      <c r="G45" s="241"/>
      <c r="H45" s="241"/>
      <c r="I45" s="242"/>
    </row>
    <row r="46" spans="1:14" x14ac:dyDescent="0.25">
      <c r="A46" s="240"/>
      <c r="B46" s="241"/>
      <c r="C46" s="241"/>
      <c r="D46" s="241"/>
      <c r="E46" s="241"/>
      <c r="F46" s="241"/>
      <c r="G46" s="241"/>
      <c r="H46" s="241"/>
      <c r="I46" s="242"/>
    </row>
    <row r="47" spans="1:14" x14ac:dyDescent="0.25">
      <c r="A47" s="240"/>
      <c r="B47" s="241"/>
      <c r="C47" s="241"/>
      <c r="D47" s="241"/>
      <c r="E47" s="241"/>
      <c r="F47" s="241"/>
      <c r="G47" s="241"/>
      <c r="H47" s="241"/>
      <c r="I47" s="242"/>
    </row>
    <row r="48" spans="1:14" x14ac:dyDescent="0.25">
      <c r="A48" s="240"/>
      <c r="B48" s="241"/>
      <c r="C48" s="241"/>
      <c r="D48" s="241"/>
      <c r="E48" s="241"/>
      <c r="F48" s="241"/>
      <c r="G48" s="241"/>
      <c r="H48" s="241"/>
      <c r="I48" s="242"/>
    </row>
    <row r="49" spans="1:9" x14ac:dyDescent="0.25">
      <c r="A49" s="240"/>
      <c r="B49" s="241"/>
      <c r="C49" s="241"/>
      <c r="D49" s="241"/>
      <c r="E49" s="241"/>
      <c r="F49" s="241"/>
      <c r="G49" s="241"/>
      <c r="H49" s="241"/>
      <c r="I49" s="242"/>
    </row>
    <row r="50" spans="1:9" x14ac:dyDescent="0.25">
      <c r="A50" s="240"/>
      <c r="B50" s="241"/>
      <c r="C50" s="241"/>
      <c r="D50" s="241"/>
      <c r="E50" s="241"/>
      <c r="F50" s="241"/>
      <c r="G50" s="241"/>
      <c r="H50" s="241"/>
      <c r="I50" s="242"/>
    </row>
    <row r="51" spans="1:9" x14ac:dyDescent="0.25">
      <c r="A51" s="240"/>
      <c r="B51" s="241"/>
      <c r="C51" s="241"/>
      <c r="D51" s="241"/>
      <c r="E51" s="241"/>
      <c r="F51" s="241"/>
      <c r="G51" s="241"/>
      <c r="H51" s="241"/>
      <c r="I51" s="242"/>
    </row>
    <row r="52" spans="1:9" x14ac:dyDescent="0.25">
      <c r="A52" s="243"/>
      <c r="B52" s="244"/>
      <c r="C52" s="244"/>
      <c r="D52" s="244"/>
      <c r="E52" s="244"/>
      <c r="F52" s="244"/>
      <c r="G52" s="244"/>
      <c r="H52" s="244"/>
      <c r="I52" s="245"/>
    </row>
    <row r="53" spans="1:9" x14ac:dyDescent="0.25">
      <c r="C53" s="175">
        <v>44215</v>
      </c>
    </row>
    <row r="66" spans="6:6" x14ac:dyDescent="0.25">
      <c r="F66" s="3"/>
    </row>
  </sheetData>
  <mergeCells count="4">
    <mergeCell ref="A5:I27"/>
    <mergeCell ref="A31:I52"/>
    <mergeCell ref="K5:N14"/>
    <mergeCell ref="K31:N40"/>
  </mergeCells>
  <pageMargins left="0.7" right="0.7" top="0.75" bottom="0.75" header="0.3" footer="0.3"/>
  <pageSetup paperSize="9" scale="87" orientation="portrait" r:id="rId1"/>
  <headerFooter scaleWithDoc="0">
    <oddFooter>&amp;C&amp;"Arial,Regular"Page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C000"/>
  </sheetPr>
  <dimension ref="A1:J60"/>
  <sheetViews>
    <sheetView showGridLines="0" topLeftCell="A4" zoomScaleNormal="100" workbookViewId="0">
      <selection activeCell="C54" sqref="C54"/>
    </sheetView>
  </sheetViews>
  <sheetFormatPr defaultColWidth="9.33203125" defaultRowHeight="15" x14ac:dyDescent="0.25"/>
  <cols>
    <col min="1" max="16384" width="9.33203125" style="2"/>
  </cols>
  <sheetData>
    <row r="1" spans="1:10" ht="15.6" x14ac:dyDescent="0.3">
      <c r="A1" s="70">
        <f>+'Cover Page'!C39</f>
        <v>2020</v>
      </c>
      <c r="B1" s="71" t="s">
        <v>80</v>
      </c>
      <c r="C1" s="71"/>
      <c r="D1" s="71"/>
      <c r="E1" s="71"/>
      <c r="F1" s="71"/>
      <c r="G1" s="71"/>
      <c r="H1" s="71"/>
      <c r="I1" s="71"/>
      <c r="J1" s="71"/>
    </row>
    <row r="2" spans="1:10" ht="8.25" customHeight="1" x14ac:dyDescent="0.25"/>
    <row r="3" spans="1:10" s="3" customFormat="1" ht="13.8" x14ac:dyDescent="0.25">
      <c r="A3" s="250" t="str">
        <f>+'Cover Page'!B31</f>
        <v>Permit EPR/XP3935TX/V004</v>
      </c>
      <c r="B3" s="250"/>
      <c r="C3" s="250"/>
      <c r="D3" s="250"/>
      <c r="E3" s="250"/>
      <c r="F3" s="3" t="s">
        <v>81</v>
      </c>
      <c r="G3" s="251" t="s">
        <v>398</v>
      </c>
      <c r="H3" s="251"/>
      <c r="I3" s="251"/>
    </row>
    <row r="4" spans="1:10" s="3" customFormat="1" ht="13.8" x14ac:dyDescent="0.25">
      <c r="A4" s="3" t="s">
        <v>82</v>
      </c>
      <c r="B4" s="250" t="str">
        <f>+'Cover Page'!B33:I33</f>
        <v>Severn Waste Services Limited</v>
      </c>
      <c r="C4" s="250"/>
      <c r="D4" s="250"/>
      <c r="E4" s="250"/>
      <c r="F4" s="3" t="s">
        <v>83</v>
      </c>
      <c r="G4" s="3" t="s">
        <v>84</v>
      </c>
    </row>
    <row r="5" spans="1:10" s="3" customFormat="1" ht="6.75" customHeight="1" x14ac:dyDescent="0.25"/>
    <row r="6" spans="1:10" s="3" customFormat="1" ht="15.75" customHeight="1" x14ac:dyDescent="0.25">
      <c r="A6" s="3" t="s">
        <v>85</v>
      </c>
      <c r="D6" s="252">
        <v>43831</v>
      </c>
      <c r="E6" s="252"/>
      <c r="F6" s="72" t="s">
        <v>86</v>
      </c>
      <c r="G6" s="252">
        <v>44196</v>
      </c>
      <c r="H6" s="252"/>
    </row>
    <row r="7" spans="1:10" s="3" customFormat="1" ht="7.5" customHeight="1" x14ac:dyDescent="0.25"/>
    <row r="8" spans="1:10" s="3" customFormat="1" ht="15.6" x14ac:dyDescent="0.3">
      <c r="A8" s="11">
        <f>+A1</f>
        <v>2020</v>
      </c>
      <c r="B8" s="71" t="s">
        <v>87</v>
      </c>
      <c r="C8"/>
      <c r="D8"/>
      <c r="E8"/>
      <c r="F8"/>
      <c r="G8"/>
    </row>
    <row r="9" spans="1:10" s="3" customFormat="1" ht="28.5" customHeight="1" x14ac:dyDescent="0.25">
      <c r="A9" s="253" t="s">
        <v>88</v>
      </c>
      <c r="B9" s="253"/>
      <c r="C9" s="253" t="s">
        <v>89</v>
      </c>
      <c r="D9" s="253"/>
      <c r="E9" s="253" t="s">
        <v>90</v>
      </c>
      <c r="F9" s="253"/>
      <c r="G9" s="253" t="s">
        <v>91</v>
      </c>
      <c r="H9" s="253"/>
      <c r="I9" s="253" t="s">
        <v>92</v>
      </c>
      <c r="J9" s="253"/>
    </row>
    <row r="10" spans="1:10" s="3" customFormat="1" ht="14.25" customHeight="1" x14ac:dyDescent="0.25">
      <c r="A10" s="246" t="s">
        <v>93</v>
      </c>
      <c r="B10" s="246"/>
      <c r="C10" s="246"/>
      <c r="D10" s="246"/>
      <c r="E10" s="246"/>
      <c r="F10" s="246"/>
      <c r="G10" s="246"/>
      <c r="H10" s="246"/>
      <c r="I10" s="246"/>
      <c r="J10" s="246"/>
    </row>
    <row r="11" spans="1:10" s="3" customFormat="1" ht="14.25" customHeight="1" x14ac:dyDescent="0.25">
      <c r="A11" s="246" t="s">
        <v>94</v>
      </c>
      <c r="B11" s="246"/>
      <c r="C11" s="247"/>
      <c r="D11" s="247"/>
      <c r="E11" s="248">
        <v>0</v>
      </c>
      <c r="F11" s="248"/>
      <c r="G11" s="248">
        <v>6313</v>
      </c>
      <c r="H11" s="248"/>
      <c r="I11" s="249">
        <f>IF((E11+G11)&gt;0,(E11+G11)/'Operational Data'!$G$19, "-")</f>
        <v>2.9618543375706973E-2</v>
      </c>
      <c r="J11" s="249"/>
    </row>
    <row r="12" spans="1:10" s="3" customFormat="1" ht="14.25" customHeight="1" x14ac:dyDescent="0.25">
      <c r="A12" s="246" t="s">
        <v>95</v>
      </c>
      <c r="B12" s="246"/>
      <c r="C12" s="247"/>
      <c r="D12" s="247"/>
      <c r="E12" s="248">
        <v>0</v>
      </c>
      <c r="F12" s="248"/>
      <c r="G12" s="248">
        <v>0</v>
      </c>
      <c r="H12" s="248"/>
      <c r="I12" s="249" t="str">
        <f>IF((E12+G12)&gt;0,(E12+G12)/'Operational Data'!$G$19, "-")</f>
        <v>-</v>
      </c>
      <c r="J12" s="249"/>
    </row>
    <row r="13" spans="1:10" s="3" customFormat="1" ht="14.25" customHeight="1" x14ac:dyDescent="0.25">
      <c r="A13" s="254"/>
      <c r="B13" s="254"/>
      <c r="C13" s="247"/>
      <c r="D13" s="247"/>
      <c r="E13" s="248"/>
      <c r="F13" s="248"/>
      <c r="G13" s="248"/>
      <c r="H13" s="248"/>
      <c r="I13" s="249" t="str">
        <f>IF((E13+G13)&gt;0,(E13+G13)/'Operational Data'!$G$19, "-")</f>
        <v>-</v>
      </c>
      <c r="J13" s="249"/>
    </row>
    <row r="14" spans="1:10" s="3" customFormat="1" ht="14.25" customHeight="1" x14ac:dyDescent="0.25">
      <c r="A14" s="254"/>
      <c r="B14" s="254"/>
      <c r="C14" s="247"/>
      <c r="D14" s="247"/>
      <c r="E14" s="248"/>
      <c r="F14" s="248"/>
      <c r="G14" s="248"/>
      <c r="H14" s="248"/>
      <c r="I14" s="249" t="str">
        <f>IF((E14+G14)&gt;0,(E14+G14)/'Operational Data'!$G$19, "-")</f>
        <v>-</v>
      </c>
      <c r="J14" s="249"/>
    </row>
    <row r="15" spans="1:10" s="3" customFormat="1" ht="14.25" customHeight="1" x14ac:dyDescent="0.25">
      <c r="A15" s="261" t="s">
        <v>96</v>
      </c>
      <c r="B15" s="261"/>
      <c r="C15" s="261"/>
      <c r="D15" s="261"/>
      <c r="E15" s="262">
        <f>SUM(E11:F14)</f>
        <v>0</v>
      </c>
      <c r="F15" s="262"/>
      <c r="G15" s="262">
        <f>SUM(G11:H14)</f>
        <v>6313</v>
      </c>
      <c r="H15" s="262"/>
      <c r="I15" s="249">
        <f>IF((E15+G15)&gt;0,(E15+G15)/'Operational Data'!$G$19, "-")</f>
        <v>2.9618543375706973E-2</v>
      </c>
      <c r="J15" s="249"/>
    </row>
    <row r="16" spans="1:10" s="3" customFormat="1" ht="14.25" customHeight="1" x14ac:dyDescent="0.25">
      <c r="A16" s="255"/>
      <c r="B16" s="256"/>
      <c r="C16" s="256"/>
      <c r="D16" s="256"/>
      <c r="E16" s="257"/>
      <c r="F16" s="257"/>
      <c r="G16" s="257"/>
      <c r="H16" s="257"/>
      <c r="I16" s="258"/>
      <c r="J16" s="259"/>
    </row>
    <row r="17" spans="1:10" s="3" customFormat="1" ht="14.25" customHeight="1" x14ac:dyDescent="0.25">
      <c r="A17" s="260" t="s">
        <v>97</v>
      </c>
      <c r="B17" s="260"/>
      <c r="C17" s="260"/>
      <c r="D17" s="260"/>
      <c r="E17" s="260"/>
      <c r="F17" s="260"/>
      <c r="G17" s="260"/>
      <c r="H17" s="260"/>
      <c r="I17" s="260"/>
      <c r="J17" s="260"/>
    </row>
    <row r="18" spans="1:10" ht="14.25" customHeight="1" x14ac:dyDescent="0.25">
      <c r="A18" s="246" t="s">
        <v>95</v>
      </c>
      <c r="B18" s="246"/>
      <c r="C18" s="247"/>
      <c r="D18" s="247"/>
      <c r="E18" s="248"/>
      <c r="F18" s="248"/>
      <c r="G18" s="248">
        <v>44767</v>
      </c>
      <c r="H18" s="248"/>
      <c r="I18" s="249">
        <f>IF((E18+G18)&gt;0,(E18+G18)/'Operational Data'!$G$19, "-")</f>
        <v>0.21003220834789704</v>
      </c>
      <c r="J18" s="249"/>
    </row>
    <row r="19" spans="1:10" s="3" customFormat="1" ht="14.25" customHeight="1" x14ac:dyDescent="0.25">
      <c r="A19" s="246" t="s">
        <v>98</v>
      </c>
      <c r="B19" s="246"/>
      <c r="C19" s="247"/>
      <c r="D19" s="247"/>
      <c r="E19" s="248"/>
      <c r="F19" s="248"/>
      <c r="G19" s="248">
        <v>2476</v>
      </c>
      <c r="H19" s="248"/>
      <c r="I19" s="249">
        <f>IF((E19+G19)&gt;0,(E19+G19)/'Operational Data'!$G$19, "-")</f>
        <v>1.1616586947291377E-2</v>
      </c>
      <c r="J19" s="249"/>
    </row>
    <row r="20" spans="1:10" s="3" customFormat="1" ht="14.25" customHeight="1" x14ac:dyDescent="0.25">
      <c r="A20" s="246" t="s">
        <v>99</v>
      </c>
      <c r="B20" s="246"/>
      <c r="C20" s="247"/>
      <c r="D20" s="247"/>
      <c r="E20" s="248"/>
      <c r="F20" s="248"/>
      <c r="G20" s="248">
        <v>0</v>
      </c>
      <c r="H20" s="248"/>
      <c r="I20" s="249" t="str">
        <f>IF((E20+G20)&gt;0,(E20+G20)/'Operational Data'!$G$19, "-")</f>
        <v>-</v>
      </c>
      <c r="J20" s="249"/>
    </row>
    <row r="21" spans="1:10" s="3" customFormat="1" ht="14.25" customHeight="1" x14ac:dyDescent="0.25">
      <c r="A21" s="263"/>
      <c r="B21" s="263"/>
      <c r="C21" s="247"/>
      <c r="D21" s="247"/>
      <c r="E21" s="248"/>
      <c r="F21" s="248"/>
      <c r="G21" s="248"/>
      <c r="H21" s="248"/>
      <c r="I21" s="249" t="str">
        <f>IF((E21+G21)&gt;0,(E21+G21)/'Operational Data'!$G$19, "-")</f>
        <v>-</v>
      </c>
      <c r="J21" s="249"/>
    </row>
    <row r="22" spans="1:10" s="3" customFormat="1" ht="14.25" customHeight="1" x14ac:dyDescent="0.25">
      <c r="A22" s="263"/>
      <c r="B22" s="263"/>
      <c r="C22" s="247"/>
      <c r="D22" s="247"/>
      <c r="E22" s="248"/>
      <c r="F22" s="248"/>
      <c r="G22" s="248"/>
      <c r="H22" s="248"/>
      <c r="I22" s="249" t="str">
        <f>IF((E22+G22)&gt;0,(E22+G22)/'Operational Data'!$G$19, "-")</f>
        <v>-</v>
      </c>
      <c r="J22" s="249"/>
    </row>
    <row r="23" spans="1:10" s="3" customFormat="1" ht="14.25" customHeight="1" x14ac:dyDescent="0.25">
      <c r="A23" s="264" t="s">
        <v>100</v>
      </c>
      <c r="B23" s="264"/>
      <c r="C23" s="264"/>
      <c r="D23" s="264"/>
      <c r="E23" s="262">
        <f>SUM(E18:F22)</f>
        <v>0</v>
      </c>
      <c r="F23" s="262"/>
      <c r="G23" s="262">
        <f>SUM(G18:H22)</f>
        <v>47243</v>
      </c>
      <c r="H23" s="262"/>
      <c r="I23" s="249">
        <f>IF((E23+G23)&gt;0,(E23+G23)/'Operational Data'!$G$19, "-")</f>
        <v>0.22164879529518841</v>
      </c>
      <c r="J23" s="249"/>
    </row>
    <row r="24" spans="1:10" s="3" customFormat="1" ht="14.25" customHeight="1" x14ac:dyDescent="0.25">
      <c r="A24" s="274" t="s">
        <v>101</v>
      </c>
      <c r="B24" s="274"/>
      <c r="C24" s="274"/>
      <c r="D24" s="274"/>
      <c r="E24" s="275">
        <f>+E23+E15</f>
        <v>0</v>
      </c>
      <c r="F24" s="275"/>
      <c r="G24" s="275">
        <f>+G23+G15</f>
        <v>53556</v>
      </c>
      <c r="H24" s="275"/>
      <c r="I24" s="276">
        <f>IF((E24+G24)&gt;0,(E24+G24)/'Operational Data'!$G$19, "-")</f>
        <v>0.2512673386708954</v>
      </c>
      <c r="J24" s="276"/>
    </row>
    <row r="25" spans="1:10" s="3" customFormat="1" ht="8.25" customHeight="1" x14ac:dyDescent="0.3">
      <c r="A25" s="78"/>
      <c r="B25"/>
      <c r="C25"/>
      <c r="D25"/>
      <c r="E25"/>
      <c r="F25"/>
      <c r="G25"/>
    </row>
    <row r="26" spans="1:10" s="3" customFormat="1" ht="14.25" customHeight="1" x14ac:dyDescent="0.25">
      <c r="A26" s="277" t="s">
        <v>102</v>
      </c>
      <c r="B26" s="277"/>
      <c r="C26" s="277"/>
      <c r="D26" s="277"/>
      <c r="E26" s="277"/>
      <c r="F26" s="277"/>
      <c r="G26" s="277"/>
      <c r="H26" s="277"/>
      <c r="I26" s="277"/>
      <c r="J26" s="277"/>
    </row>
    <row r="27" spans="1:10" s="3" customFormat="1" ht="14.25" customHeight="1" x14ac:dyDescent="0.25">
      <c r="A27" s="278"/>
      <c r="B27" s="278"/>
      <c r="C27" s="278"/>
      <c r="D27" s="278"/>
      <c r="E27" s="278"/>
      <c r="F27" s="278"/>
      <c r="G27" s="278"/>
      <c r="H27" s="278"/>
      <c r="I27" s="278"/>
      <c r="J27" s="278"/>
    </row>
    <row r="28" spans="1:10" s="3" customFormat="1" ht="14.25" customHeight="1" x14ac:dyDescent="0.3">
      <c r="A28" s="78"/>
      <c r="B28"/>
      <c r="C28"/>
      <c r="D28"/>
      <c r="E28"/>
      <c r="F28"/>
      <c r="G28"/>
    </row>
    <row r="29" spans="1:10" s="3" customFormat="1" ht="14.25" customHeight="1" x14ac:dyDescent="0.3">
      <c r="A29" s="1">
        <f>+A1</f>
        <v>2020</v>
      </c>
      <c r="B29" s="71" t="s">
        <v>103</v>
      </c>
      <c r="C29" s="71"/>
      <c r="D29" s="71"/>
      <c r="E29" s="71"/>
      <c r="F29" s="71"/>
    </row>
    <row r="30" spans="1:10" s="3" customFormat="1" ht="24.75" customHeight="1" x14ac:dyDescent="0.25">
      <c r="A30" s="265" t="s">
        <v>104</v>
      </c>
      <c r="B30" s="266"/>
      <c r="C30" s="266"/>
      <c r="D30" s="267"/>
      <c r="E30" s="79" t="s">
        <v>105</v>
      </c>
      <c r="F30" s="80"/>
      <c r="G30" s="81" t="s">
        <v>34</v>
      </c>
      <c r="H30" s="268" t="s">
        <v>106</v>
      </c>
      <c r="I30" s="269"/>
      <c r="J30" s="82" t="s">
        <v>34</v>
      </c>
    </row>
    <row r="31" spans="1:10" s="3" customFormat="1" ht="14.25" customHeight="1" x14ac:dyDescent="0.25">
      <c r="A31" s="255" t="s">
        <v>65</v>
      </c>
      <c r="B31" s="256"/>
      <c r="C31" s="256"/>
      <c r="D31" s="270"/>
      <c r="E31" s="271">
        <f>+'Operational Data'!G42</f>
        <v>37306</v>
      </c>
      <c r="F31" s="259"/>
      <c r="G31" s="83" t="s">
        <v>66</v>
      </c>
      <c r="H31" s="272">
        <f>IF(E31&gt;0,E31/'Operational Data'!$G$19,"-")</f>
        <v>0.1750276222357238</v>
      </c>
      <c r="I31" s="273"/>
      <c r="J31" s="83" t="s">
        <v>107</v>
      </c>
    </row>
    <row r="32" spans="1:10" s="3" customFormat="1" ht="14.25" customHeight="1" x14ac:dyDescent="0.25">
      <c r="A32" s="255" t="s">
        <v>108</v>
      </c>
      <c r="B32" s="256"/>
      <c r="C32" s="256"/>
      <c r="D32" s="270"/>
      <c r="E32" s="271">
        <f>+'Operational Data'!G43+'Operational Data'!G42</f>
        <v>37306</v>
      </c>
      <c r="F32" s="259"/>
      <c r="G32" s="83" t="s">
        <v>66</v>
      </c>
      <c r="H32" s="272">
        <f>IF(E32&gt;0,E32/'Operational Data'!$G$19,"-")</f>
        <v>0.1750276222357238</v>
      </c>
      <c r="I32" s="273"/>
      <c r="J32" s="83" t="s">
        <v>107</v>
      </c>
    </row>
    <row r="33" spans="1:10" s="3" customFormat="1" ht="14.25" customHeight="1" x14ac:dyDescent="0.25">
      <c r="A33" s="255" t="s">
        <v>109</v>
      </c>
      <c r="B33" s="256"/>
      <c r="C33" s="256"/>
      <c r="D33" s="270"/>
      <c r="E33" s="271">
        <f>+'Operational Data'!G44</f>
        <v>7221.79</v>
      </c>
      <c r="F33" s="259"/>
      <c r="G33" s="83" t="s">
        <v>110</v>
      </c>
      <c r="H33" s="272">
        <f>IF(E33&gt;0,E33/'Operational Data'!$G$19,"-")</f>
        <v>3.388229056949895E-2</v>
      </c>
      <c r="I33" s="273"/>
      <c r="J33" s="83" t="s">
        <v>111</v>
      </c>
    </row>
    <row r="34" spans="1:10" s="3" customFormat="1" ht="14.25" customHeight="1" x14ac:dyDescent="0.25">
      <c r="A34" s="255" t="s">
        <v>68</v>
      </c>
      <c r="B34" s="256"/>
      <c r="C34" s="256"/>
      <c r="D34" s="270"/>
      <c r="E34" s="271">
        <f>+'Operational Data'!G46</f>
        <v>50760</v>
      </c>
      <c r="F34" s="259"/>
      <c r="G34" s="83" t="s">
        <v>110</v>
      </c>
      <c r="H34" s="272">
        <f>IF(E34&gt;0,E34/'Operational Data'!$G$19,"-")</f>
        <v>0.23814941576918833</v>
      </c>
      <c r="I34" s="273"/>
      <c r="J34" s="83" t="s">
        <v>111</v>
      </c>
    </row>
    <row r="35" spans="1:10" s="3" customFormat="1" ht="14.25" customHeight="1" x14ac:dyDescent="0.25">
      <c r="A35" s="255" t="s">
        <v>112</v>
      </c>
      <c r="B35" s="256"/>
      <c r="C35" s="256"/>
      <c r="D35" s="270"/>
      <c r="E35" s="271">
        <f>+'Operational Data'!G47</f>
        <v>2370350</v>
      </c>
      <c r="F35" s="259"/>
      <c r="G35" s="83" t="s">
        <v>110</v>
      </c>
      <c r="H35" s="272">
        <f>IF(E35&gt;0,E35/'Operational Data'!$G$19,"-")</f>
        <v>11.120911498591322</v>
      </c>
      <c r="I35" s="273"/>
      <c r="J35" s="83" t="s">
        <v>111</v>
      </c>
    </row>
    <row r="36" spans="1:10" s="3" customFormat="1" ht="14.25" customHeight="1" x14ac:dyDescent="0.25">
      <c r="A36" s="279"/>
      <c r="B36" s="280"/>
      <c r="C36" s="280"/>
      <c r="D36" s="281"/>
      <c r="E36" s="282"/>
      <c r="F36" s="283"/>
      <c r="G36" s="84"/>
      <c r="H36" s="284"/>
      <c r="I36" s="285"/>
      <c r="J36" s="84"/>
    </row>
    <row r="37" spans="1:10" s="3" customFormat="1" ht="14.25" customHeight="1" x14ac:dyDescent="0.25">
      <c r="A37" s="277" t="s">
        <v>102</v>
      </c>
      <c r="B37" s="277"/>
      <c r="C37" s="277"/>
      <c r="D37" s="277"/>
      <c r="E37" s="277"/>
      <c r="F37" s="277"/>
      <c r="G37" s="277"/>
      <c r="H37" s="277"/>
      <c r="I37" s="277"/>
      <c r="J37" s="277"/>
    </row>
    <row r="38" spans="1:10" s="3" customFormat="1" ht="14.25" customHeight="1" x14ac:dyDescent="0.25">
      <c r="A38" s="278"/>
      <c r="B38" s="278"/>
      <c r="C38" s="278"/>
      <c r="D38" s="278"/>
      <c r="E38" s="278"/>
      <c r="F38" s="278"/>
      <c r="G38" s="278"/>
      <c r="H38" s="278"/>
      <c r="I38" s="278"/>
      <c r="J38" s="278"/>
    </row>
    <row r="39" spans="1:10" s="3" customFormat="1" ht="14.25" customHeight="1" x14ac:dyDescent="0.25">
      <c r="A39" s="278"/>
      <c r="B39" s="278"/>
      <c r="C39" s="278"/>
      <c r="D39" s="278"/>
      <c r="E39" s="278"/>
      <c r="F39" s="278"/>
      <c r="G39" s="278"/>
      <c r="H39" s="278"/>
      <c r="I39" s="278"/>
      <c r="J39" s="278"/>
    </row>
    <row r="40" spans="1:10" s="3" customFormat="1" ht="14.25" customHeight="1" x14ac:dyDescent="0.25">
      <c r="A40" s="85"/>
      <c r="B40" s="85"/>
      <c r="C40" s="85"/>
      <c r="D40" s="85"/>
      <c r="E40" s="85"/>
      <c r="F40" s="85"/>
      <c r="G40" s="85"/>
      <c r="H40" s="85"/>
      <c r="I40" s="85"/>
      <c r="J40" s="85"/>
    </row>
    <row r="41" spans="1:10" s="3" customFormat="1" ht="14.25" customHeight="1" x14ac:dyDescent="0.25">
      <c r="A41" s="71">
        <f>+A29</f>
        <v>2020</v>
      </c>
      <c r="B41" s="71" t="s">
        <v>113</v>
      </c>
      <c r="C41" s="71"/>
      <c r="D41" s="71"/>
      <c r="E41" s="71"/>
      <c r="F41" s="71"/>
      <c r="G41" s="2"/>
    </row>
    <row r="42" spans="1:10" ht="14.25" customHeight="1" x14ac:dyDescent="0.25">
      <c r="A42" s="286" t="s">
        <v>114</v>
      </c>
      <c r="B42" s="286"/>
      <c r="C42" s="286" t="s">
        <v>313</v>
      </c>
      <c r="D42" s="286"/>
      <c r="E42" s="286"/>
      <c r="F42" s="286"/>
      <c r="G42" s="286"/>
      <c r="H42" s="286"/>
      <c r="I42" s="286"/>
      <c r="J42" s="286"/>
    </row>
    <row r="43" spans="1:10" ht="14.25" customHeight="1" x14ac:dyDescent="0.25">
      <c r="A43" s="86"/>
      <c r="B43" s="86"/>
      <c r="C43" s="73" t="s">
        <v>115</v>
      </c>
      <c r="D43" s="73" t="s">
        <v>116</v>
      </c>
      <c r="E43" s="73" t="s">
        <v>117</v>
      </c>
      <c r="F43" s="73" t="s">
        <v>118</v>
      </c>
      <c r="G43" s="73" t="s">
        <v>119</v>
      </c>
      <c r="H43" s="73"/>
      <c r="I43" s="73" t="s">
        <v>120</v>
      </c>
      <c r="J43" s="73" t="s">
        <v>121</v>
      </c>
    </row>
    <row r="44" spans="1:10" ht="31.5" customHeight="1" x14ac:dyDescent="0.25">
      <c r="A44" s="246" t="s">
        <v>195</v>
      </c>
      <c r="B44" s="246"/>
      <c r="C44" s="76">
        <v>8055</v>
      </c>
      <c r="D44" s="76"/>
      <c r="E44" s="76"/>
      <c r="F44" s="87"/>
      <c r="G44" s="87"/>
      <c r="H44" s="87"/>
      <c r="I44" s="87"/>
      <c r="J44" s="87"/>
    </row>
    <row r="45" spans="1:10" ht="43.5" customHeight="1" x14ac:dyDescent="0.25">
      <c r="A45" s="246" t="s">
        <v>122</v>
      </c>
      <c r="B45" s="246"/>
      <c r="C45" s="76">
        <v>1</v>
      </c>
      <c r="D45" s="76"/>
      <c r="E45" s="76"/>
      <c r="F45" s="87"/>
      <c r="G45" s="87"/>
      <c r="H45" s="87"/>
      <c r="I45" s="87"/>
      <c r="J45" s="87"/>
    </row>
    <row r="46" spans="1:10" ht="42.75" customHeight="1" x14ac:dyDescent="0.25">
      <c r="A46" s="246" t="s">
        <v>123</v>
      </c>
      <c r="B46" s="246"/>
      <c r="C46" s="76">
        <v>4</v>
      </c>
      <c r="D46" s="76"/>
      <c r="E46" s="76"/>
      <c r="F46" s="87"/>
      <c r="G46" s="87"/>
      <c r="H46" s="87"/>
      <c r="I46" s="87"/>
      <c r="J46" s="87"/>
    </row>
    <row r="47" spans="1:10" ht="8.25" customHeight="1" x14ac:dyDescent="0.25"/>
    <row r="48" spans="1:10" x14ac:dyDescent="0.25">
      <c r="A48" s="277" t="s">
        <v>102</v>
      </c>
      <c r="B48" s="277"/>
      <c r="C48" s="277"/>
      <c r="D48" s="277"/>
      <c r="E48" s="277"/>
      <c r="F48" s="277"/>
      <c r="G48" s="277"/>
      <c r="H48" s="277"/>
      <c r="I48" s="277"/>
      <c r="J48" s="277"/>
    </row>
    <row r="49" spans="1:10" x14ac:dyDescent="0.25">
      <c r="A49" s="278"/>
      <c r="B49" s="278"/>
      <c r="C49" s="278"/>
      <c r="D49" s="278"/>
      <c r="E49" s="278"/>
      <c r="F49" s="278"/>
      <c r="G49" s="278"/>
      <c r="H49" s="278"/>
      <c r="I49" s="278"/>
      <c r="J49" s="278"/>
    </row>
    <row r="50" spans="1:10" x14ac:dyDescent="0.25">
      <c r="A50" s="278"/>
      <c r="B50" s="278"/>
      <c r="C50" s="278"/>
      <c r="D50" s="278"/>
      <c r="E50" s="278"/>
      <c r="F50" s="278"/>
      <c r="G50" s="278"/>
      <c r="H50" s="278"/>
      <c r="I50" s="278"/>
      <c r="J50" s="278"/>
    </row>
    <row r="52" spans="1:10" x14ac:dyDescent="0.25">
      <c r="A52" s="3" t="s">
        <v>124</v>
      </c>
      <c r="B52" s="88"/>
      <c r="C52" s="88"/>
      <c r="D52" s="88"/>
      <c r="E52" s="88"/>
      <c r="F52" s="3"/>
      <c r="G52" s="3" t="s">
        <v>125</v>
      </c>
      <c r="H52" s="88"/>
      <c r="I52" s="88"/>
    </row>
    <row r="53" spans="1:10" x14ac:dyDescent="0.25">
      <c r="C53" s="175"/>
    </row>
    <row r="60" spans="1:10" x14ac:dyDescent="0.25">
      <c r="F60" s="3"/>
    </row>
  </sheetData>
  <mergeCells count="105">
    <mergeCell ref="A46:B46"/>
    <mergeCell ref="A48:J48"/>
    <mergeCell ref="A49:J50"/>
    <mergeCell ref="A37:J37"/>
    <mergeCell ref="A38:J39"/>
    <mergeCell ref="A42:B42"/>
    <mergeCell ref="C42:J42"/>
    <mergeCell ref="A44:B44"/>
    <mergeCell ref="A45:B45"/>
    <mergeCell ref="A35:D35"/>
    <mergeCell ref="E35:F35"/>
    <mergeCell ref="H35:I35"/>
    <mergeCell ref="A36:D36"/>
    <mergeCell ref="E36:F36"/>
    <mergeCell ref="H36:I36"/>
    <mergeCell ref="A33:D33"/>
    <mergeCell ref="E33:F33"/>
    <mergeCell ref="H33:I33"/>
    <mergeCell ref="A34:D34"/>
    <mergeCell ref="E34:F34"/>
    <mergeCell ref="H34:I34"/>
    <mergeCell ref="A30:D30"/>
    <mergeCell ref="H30:I30"/>
    <mergeCell ref="A31:D31"/>
    <mergeCell ref="E31:F31"/>
    <mergeCell ref="H31:I31"/>
    <mergeCell ref="A32:D32"/>
    <mergeCell ref="E32:F32"/>
    <mergeCell ref="H32:I32"/>
    <mergeCell ref="A24:D24"/>
    <mergeCell ref="E24:F24"/>
    <mergeCell ref="G24:H24"/>
    <mergeCell ref="I24:J24"/>
    <mergeCell ref="A26:J26"/>
    <mergeCell ref="A27:J27"/>
    <mergeCell ref="A22:B22"/>
    <mergeCell ref="C22:D22"/>
    <mergeCell ref="E22:F22"/>
    <mergeCell ref="G22:H22"/>
    <mergeCell ref="I22:J22"/>
    <mergeCell ref="A23:D23"/>
    <mergeCell ref="E23:F23"/>
    <mergeCell ref="G23:H23"/>
    <mergeCell ref="I23:J23"/>
    <mergeCell ref="A20:B20"/>
    <mergeCell ref="C20:D20"/>
    <mergeCell ref="E20:F20"/>
    <mergeCell ref="G20:H20"/>
    <mergeCell ref="I20:J20"/>
    <mergeCell ref="A21:B21"/>
    <mergeCell ref="C21:D21"/>
    <mergeCell ref="E21:F21"/>
    <mergeCell ref="G21:H21"/>
    <mergeCell ref="I21:J21"/>
    <mergeCell ref="A18:B18"/>
    <mergeCell ref="C18:D18"/>
    <mergeCell ref="E18:F18"/>
    <mergeCell ref="G18:H18"/>
    <mergeCell ref="I18:J18"/>
    <mergeCell ref="A19:B19"/>
    <mergeCell ref="C19:D19"/>
    <mergeCell ref="E19:F19"/>
    <mergeCell ref="G19:H19"/>
    <mergeCell ref="I19:J19"/>
    <mergeCell ref="A16:B16"/>
    <mergeCell ref="C16:D16"/>
    <mergeCell ref="E16:F16"/>
    <mergeCell ref="G16:H16"/>
    <mergeCell ref="I16:J16"/>
    <mergeCell ref="A17:J17"/>
    <mergeCell ref="A14:B14"/>
    <mergeCell ref="C14:D14"/>
    <mergeCell ref="E14:F14"/>
    <mergeCell ref="G14:H14"/>
    <mergeCell ref="I14:J14"/>
    <mergeCell ref="A15:D15"/>
    <mergeCell ref="E15:F15"/>
    <mergeCell ref="G15:H15"/>
    <mergeCell ref="I15:J15"/>
    <mergeCell ref="A12:B12"/>
    <mergeCell ref="C12:D12"/>
    <mergeCell ref="E12:F12"/>
    <mergeCell ref="G12:H12"/>
    <mergeCell ref="I12:J12"/>
    <mergeCell ref="A13:B13"/>
    <mergeCell ref="C13:D13"/>
    <mergeCell ref="E13:F13"/>
    <mergeCell ref="G13:H13"/>
    <mergeCell ref="I13:J13"/>
    <mergeCell ref="A10:J10"/>
    <mergeCell ref="A11:B11"/>
    <mergeCell ref="C11:D11"/>
    <mergeCell ref="E11:F11"/>
    <mergeCell ref="G11:H11"/>
    <mergeCell ref="I11:J11"/>
    <mergeCell ref="A3:E3"/>
    <mergeCell ref="G3:I3"/>
    <mergeCell ref="B4:E4"/>
    <mergeCell ref="D6:E6"/>
    <mergeCell ref="G6:H6"/>
    <mergeCell ref="A9:B9"/>
    <mergeCell ref="C9:D9"/>
    <mergeCell ref="E9:F9"/>
    <mergeCell ref="G9:H9"/>
    <mergeCell ref="I9:J9"/>
  </mergeCells>
  <pageMargins left="0.7" right="0.7" top="0.75" bottom="0.75" header="0.3" footer="0.3"/>
  <pageSetup paperSize="9" scale="87" orientation="portrait" r:id="rId1"/>
  <headerFooter scaleWithDoc="0">
    <oddFooter>&amp;C&amp;"Arial,Regular"Page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C000"/>
  </sheetPr>
  <dimension ref="A1:J64"/>
  <sheetViews>
    <sheetView showGridLines="0" zoomScaleNormal="100" workbookViewId="0">
      <selection activeCell="C54" sqref="C54"/>
    </sheetView>
  </sheetViews>
  <sheetFormatPr defaultColWidth="9.33203125" defaultRowHeight="15" x14ac:dyDescent="0.25"/>
  <cols>
    <col min="1" max="1" width="9.44140625" style="2" bestFit="1" customWidth="1"/>
    <col min="2" max="16384" width="9.33203125" style="2"/>
  </cols>
  <sheetData>
    <row r="1" spans="1:10" ht="15.6" x14ac:dyDescent="0.3">
      <c r="A1" s="70">
        <f>+'Cover Page'!C39</f>
        <v>2020</v>
      </c>
      <c r="B1" s="71" t="s">
        <v>126</v>
      </c>
      <c r="C1" s="71"/>
      <c r="D1" s="71"/>
      <c r="E1" s="71"/>
      <c r="F1" s="71"/>
      <c r="G1" s="71"/>
      <c r="H1" s="71"/>
      <c r="I1" s="71"/>
      <c r="J1" s="71"/>
    </row>
    <row r="3" spans="1:10" s="3" customFormat="1" ht="15" customHeight="1" x14ac:dyDescent="0.25">
      <c r="A3" s="3" t="str">
        <f>+'Cover Page'!B31</f>
        <v>Permit EPR/XP3935TX/V004</v>
      </c>
      <c r="F3" s="3" t="s">
        <v>81</v>
      </c>
      <c r="G3" s="287" t="s">
        <v>398</v>
      </c>
      <c r="H3" s="287"/>
      <c r="I3" s="287"/>
    </row>
    <row r="4" spans="1:10" s="3" customFormat="1" ht="13.8" x14ac:dyDescent="0.25"/>
    <row r="5" spans="1:10" s="3" customFormat="1" ht="13.8" x14ac:dyDescent="0.25">
      <c r="A5" s="3" t="s">
        <v>82</v>
      </c>
      <c r="B5" s="250" t="str">
        <f>+'Cover Page'!B33:I33</f>
        <v>Severn Waste Services Limited</v>
      </c>
      <c r="C5" s="250"/>
      <c r="D5" s="250"/>
      <c r="E5" s="250"/>
      <c r="F5" s="3" t="s">
        <v>83</v>
      </c>
      <c r="G5" s="3" t="s">
        <v>127</v>
      </c>
    </row>
    <row r="6" spans="1:10" s="3" customFormat="1" ht="13.8" x14ac:dyDescent="0.25"/>
    <row r="7" spans="1:10" s="3" customFormat="1" ht="15.75" customHeight="1" x14ac:dyDescent="0.25">
      <c r="A7" s="3" t="s">
        <v>85</v>
      </c>
      <c r="D7" s="288">
        <f>+'Perf. Form 1'!D6:E6</f>
        <v>43831</v>
      </c>
      <c r="E7" s="288"/>
      <c r="F7" s="72" t="s">
        <v>86</v>
      </c>
      <c r="G7" s="288">
        <f>+'Perf. Form 1'!G6:H6</f>
        <v>44196</v>
      </c>
      <c r="H7" s="288"/>
    </row>
    <row r="8" spans="1:10" s="3" customFormat="1" ht="14.4" x14ac:dyDescent="0.3">
      <c r="B8"/>
      <c r="C8"/>
      <c r="D8"/>
    </row>
    <row r="9" spans="1:10" s="3" customFormat="1" ht="37.5" customHeight="1" x14ac:dyDescent="0.25">
      <c r="A9" s="286" t="s">
        <v>128</v>
      </c>
      <c r="B9" s="286"/>
      <c r="C9" s="286"/>
      <c r="D9" s="253" t="s">
        <v>129</v>
      </c>
      <c r="E9" s="253"/>
      <c r="F9" s="73" t="s">
        <v>34</v>
      </c>
      <c r="G9" s="286" t="s">
        <v>130</v>
      </c>
      <c r="H9" s="286"/>
      <c r="I9" s="286"/>
    </row>
    <row r="10" spans="1:10" s="3" customFormat="1" ht="24.75" customHeight="1" x14ac:dyDescent="0.25">
      <c r="A10" s="246" t="s">
        <v>131</v>
      </c>
      <c r="B10" s="246"/>
      <c r="C10" s="246"/>
      <c r="D10" s="289">
        <f>+'Operational Data'!G24</f>
        <v>162064</v>
      </c>
      <c r="E10" s="289"/>
      <c r="F10" s="108" t="s">
        <v>50</v>
      </c>
      <c r="G10" s="290">
        <f>+'Operational Data'!H24</f>
        <v>760.3515941138246</v>
      </c>
      <c r="H10" s="290"/>
      <c r="I10" s="290"/>
    </row>
    <row r="11" spans="1:10" s="3" customFormat="1" ht="24.75" customHeight="1" x14ac:dyDescent="0.25">
      <c r="A11" s="246" t="s">
        <v>132</v>
      </c>
      <c r="B11" s="246"/>
      <c r="C11" s="246"/>
      <c r="D11" s="291">
        <f>+'Operational Data'!G27</f>
        <v>433</v>
      </c>
      <c r="E11" s="291"/>
      <c r="F11" s="108" t="s">
        <v>50</v>
      </c>
      <c r="G11" s="290">
        <f>+'Operational Data'!H27</f>
        <v>2.0314952133187263</v>
      </c>
      <c r="H11" s="290"/>
      <c r="I11" s="290"/>
    </row>
    <row r="12" spans="1:10" s="3" customFormat="1" ht="24.75" customHeight="1" x14ac:dyDescent="0.25">
      <c r="A12" s="246" t="s">
        <v>133</v>
      </c>
      <c r="B12" s="246"/>
      <c r="C12" s="246"/>
      <c r="D12" s="289">
        <f>+'Operational Data'!G25</f>
        <v>142243.70000000001</v>
      </c>
      <c r="E12" s="289"/>
      <c r="F12" s="108" t="s">
        <v>50</v>
      </c>
      <c r="G12" s="290">
        <f>+'Operational Data'!H25</f>
        <v>667.36119093474576</v>
      </c>
      <c r="H12" s="290"/>
      <c r="I12" s="290"/>
    </row>
    <row r="13" spans="1:10" s="3" customFormat="1" ht="24.75" customHeight="1" x14ac:dyDescent="0.25">
      <c r="A13" s="246" t="s">
        <v>134</v>
      </c>
      <c r="B13" s="246"/>
      <c r="C13" s="246"/>
      <c r="D13" s="292">
        <v>313.8</v>
      </c>
      <c r="E13" s="292"/>
      <c r="F13" s="108" t="s">
        <v>41</v>
      </c>
      <c r="G13" s="293" t="s">
        <v>365</v>
      </c>
      <c r="H13" s="294"/>
      <c r="I13" s="294"/>
    </row>
    <row r="14" spans="1:10" s="3" customFormat="1" ht="24.75" customHeight="1" x14ac:dyDescent="0.25">
      <c r="A14" s="246" t="s">
        <v>135</v>
      </c>
      <c r="B14" s="246"/>
      <c r="C14" s="246"/>
      <c r="D14" s="289">
        <f>+'Operational Data'!G30</f>
        <v>0</v>
      </c>
      <c r="E14" s="289"/>
      <c r="F14" s="108" t="s">
        <v>55</v>
      </c>
      <c r="G14" s="290" t="str">
        <f>+'Operational Data'!H30</f>
        <v>-</v>
      </c>
      <c r="H14" s="290"/>
      <c r="I14" s="290"/>
    </row>
    <row r="15" spans="1:10" s="3" customFormat="1" ht="24.75" customHeight="1" x14ac:dyDescent="0.25">
      <c r="A15" s="254"/>
      <c r="B15" s="254"/>
      <c r="C15" s="254"/>
      <c r="D15" s="254"/>
      <c r="E15" s="254"/>
      <c r="F15" s="75"/>
      <c r="G15" s="195"/>
      <c r="H15" s="195"/>
      <c r="I15" s="195"/>
    </row>
    <row r="16" spans="1:10" s="3" customFormat="1" ht="24.75" customHeight="1" x14ac:dyDescent="0.25">
      <c r="A16" s="254"/>
      <c r="B16" s="254"/>
      <c r="C16" s="254"/>
      <c r="D16" s="254"/>
      <c r="E16" s="254"/>
      <c r="F16" s="75"/>
      <c r="G16" s="195"/>
      <c r="H16" s="195"/>
      <c r="I16" s="195"/>
    </row>
    <row r="17" spans="1:9" s="3" customFormat="1" ht="14.4" x14ac:dyDescent="0.3">
      <c r="A17" s="89"/>
      <c r="B17"/>
      <c r="C17"/>
      <c r="D17"/>
    </row>
    <row r="18" spans="1:9" s="3" customFormat="1" ht="24" customHeight="1" x14ac:dyDescent="0.25">
      <c r="A18" s="277" t="s">
        <v>102</v>
      </c>
      <c r="B18" s="277"/>
      <c r="C18" s="277"/>
      <c r="D18" s="277"/>
      <c r="E18" s="277"/>
      <c r="F18" s="277"/>
      <c r="G18" s="277"/>
      <c r="H18" s="277"/>
      <c r="I18" s="277"/>
    </row>
    <row r="19" spans="1:9" s="3" customFormat="1" ht="13.8" x14ac:dyDescent="0.25">
      <c r="A19" s="295"/>
      <c r="B19" s="295"/>
      <c r="C19" s="295"/>
      <c r="D19" s="295"/>
      <c r="E19" s="295"/>
      <c r="F19" s="295"/>
      <c r="G19" s="295"/>
      <c r="H19" s="295"/>
      <c r="I19" s="295"/>
    </row>
    <row r="20" spans="1:9" s="3" customFormat="1" ht="13.8" x14ac:dyDescent="0.25">
      <c r="A20" s="295"/>
      <c r="B20" s="295"/>
      <c r="C20" s="295"/>
      <c r="D20" s="295"/>
      <c r="E20" s="295"/>
      <c r="F20" s="295"/>
      <c r="G20" s="295"/>
      <c r="H20" s="295"/>
      <c r="I20" s="295"/>
    </row>
    <row r="21" spans="1:9" s="3" customFormat="1" ht="13.8" x14ac:dyDescent="0.25">
      <c r="A21" s="295"/>
      <c r="B21" s="295"/>
      <c r="C21" s="295"/>
      <c r="D21" s="295"/>
      <c r="E21" s="295"/>
      <c r="F21" s="295"/>
      <c r="G21" s="295"/>
      <c r="H21" s="295"/>
      <c r="I21" s="295"/>
    </row>
    <row r="22" spans="1:9" s="3" customFormat="1" ht="13.8" x14ac:dyDescent="0.25">
      <c r="A22" s="295"/>
      <c r="B22" s="295"/>
      <c r="C22" s="295"/>
      <c r="D22" s="295"/>
      <c r="E22" s="295"/>
      <c r="F22" s="295"/>
      <c r="G22" s="295"/>
      <c r="H22" s="295"/>
      <c r="I22" s="295"/>
    </row>
    <row r="23" spans="1:9" s="3" customFormat="1" ht="13.8" x14ac:dyDescent="0.25">
      <c r="A23" s="295"/>
      <c r="B23" s="295"/>
      <c r="C23" s="295"/>
      <c r="D23" s="295"/>
      <c r="E23" s="295"/>
      <c r="F23" s="295"/>
      <c r="G23" s="295"/>
      <c r="H23" s="295"/>
      <c r="I23" s="295"/>
    </row>
    <row r="24" spans="1:9" s="3" customFormat="1" ht="13.8" x14ac:dyDescent="0.25">
      <c r="A24" s="295"/>
      <c r="B24" s="295"/>
      <c r="C24" s="295"/>
      <c r="D24" s="295"/>
      <c r="E24" s="295"/>
      <c r="F24" s="295"/>
      <c r="G24" s="295"/>
      <c r="H24" s="295"/>
      <c r="I24" s="295"/>
    </row>
    <row r="25" spans="1:9" s="3" customFormat="1" ht="13.8" x14ac:dyDescent="0.25">
      <c r="A25" s="295"/>
      <c r="B25" s="295"/>
      <c r="C25" s="295"/>
      <c r="D25" s="295"/>
      <c r="E25" s="295"/>
      <c r="F25" s="295"/>
      <c r="G25" s="295"/>
      <c r="H25" s="295"/>
      <c r="I25" s="295"/>
    </row>
    <row r="26" spans="1:9" s="3" customFormat="1" ht="13.8" x14ac:dyDescent="0.25">
      <c r="A26" s="85"/>
      <c r="B26" s="85"/>
      <c r="C26" s="85"/>
      <c r="D26" s="85"/>
      <c r="E26" s="85"/>
      <c r="F26" s="85"/>
      <c r="G26" s="85"/>
      <c r="H26" s="85"/>
      <c r="I26" s="85"/>
    </row>
    <row r="27" spans="1:9" s="3" customFormat="1" ht="13.8" x14ac:dyDescent="0.25"/>
    <row r="28" spans="1:9" s="3" customFormat="1" ht="13.8" x14ac:dyDescent="0.25"/>
    <row r="29" spans="1:9" s="3" customFormat="1" ht="13.8" x14ac:dyDescent="0.25">
      <c r="A29" s="3" t="s">
        <v>124</v>
      </c>
      <c r="B29" s="88"/>
      <c r="C29" s="88"/>
      <c r="D29" s="88"/>
      <c r="E29" s="88"/>
      <c r="G29" s="3" t="s">
        <v>125</v>
      </c>
      <c r="H29" s="88"/>
      <c r="I29" s="88"/>
    </row>
    <row r="30" spans="1:9" s="3" customFormat="1" ht="13.8" x14ac:dyDescent="0.25"/>
    <row r="31" spans="1:9" ht="14.25" customHeight="1" x14ac:dyDescent="0.25">
      <c r="A31" s="3"/>
      <c r="B31" s="3"/>
      <c r="C31" s="3"/>
      <c r="D31" s="3"/>
      <c r="E31" s="3"/>
      <c r="F31" s="3"/>
      <c r="G31" s="3"/>
      <c r="H31" s="3"/>
      <c r="I31" s="3"/>
    </row>
    <row r="32" spans="1:9" s="3" customFormat="1" ht="13.8" x14ac:dyDescent="0.25"/>
    <row r="33" spans="1:9" s="3" customFormat="1" ht="13.8" x14ac:dyDescent="0.25"/>
    <row r="34" spans="1:9" s="3" customFormat="1" x14ac:dyDescent="0.25">
      <c r="A34" s="2"/>
      <c r="B34" s="2"/>
      <c r="C34" s="2"/>
      <c r="D34" s="2"/>
      <c r="E34" s="2"/>
      <c r="F34" s="2"/>
      <c r="G34" s="2"/>
      <c r="H34" s="2"/>
      <c r="I34" s="2"/>
    </row>
    <row r="35" spans="1:9" s="3" customFormat="1" ht="13.8" x14ac:dyDescent="0.25"/>
    <row r="36" spans="1:9" s="3" customFormat="1" ht="13.8" x14ac:dyDescent="0.25"/>
    <row r="37" spans="1:9" s="3" customFormat="1" ht="13.8" x14ac:dyDescent="0.25"/>
    <row r="38" spans="1:9" s="3" customFormat="1" ht="13.8" x14ac:dyDescent="0.25"/>
    <row r="39" spans="1:9" s="3" customFormat="1" ht="13.8" x14ac:dyDescent="0.25"/>
    <row r="40" spans="1:9" s="3" customFormat="1" ht="13.8" x14ac:dyDescent="0.25"/>
    <row r="41" spans="1:9" s="3" customFormat="1" ht="13.8" x14ac:dyDescent="0.25"/>
    <row r="42" spans="1:9" s="3" customFormat="1" ht="13.8" x14ac:dyDescent="0.25"/>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53" spans="3:6" x14ac:dyDescent="0.25">
      <c r="C53" s="175">
        <v>44215</v>
      </c>
    </row>
    <row r="64" spans="3:6" x14ac:dyDescent="0.25">
      <c r="F64" s="3"/>
    </row>
  </sheetData>
  <mergeCells count="30">
    <mergeCell ref="A16:C16"/>
    <mergeCell ref="D16:E16"/>
    <mergeCell ref="G16:I16"/>
    <mergeCell ref="A18:I18"/>
    <mergeCell ref="A19:I25"/>
    <mergeCell ref="A14:C14"/>
    <mergeCell ref="D14:E14"/>
    <mergeCell ref="G14:I14"/>
    <mergeCell ref="A15:C15"/>
    <mergeCell ref="D15:E15"/>
    <mergeCell ref="G15:I15"/>
    <mergeCell ref="A12:C12"/>
    <mergeCell ref="D12:E12"/>
    <mergeCell ref="G12:I12"/>
    <mergeCell ref="A13:C13"/>
    <mergeCell ref="D13:E13"/>
    <mergeCell ref="G13:I13"/>
    <mergeCell ref="A10:C10"/>
    <mergeCell ref="D10:E10"/>
    <mergeCell ref="G10:I10"/>
    <mergeCell ref="A11:C11"/>
    <mergeCell ref="D11:E11"/>
    <mergeCell ref="G11:I11"/>
    <mergeCell ref="G3:I3"/>
    <mergeCell ref="B5:E5"/>
    <mergeCell ref="D7:E7"/>
    <mergeCell ref="G7:H7"/>
    <mergeCell ref="A9:C9"/>
    <mergeCell ref="D9:E9"/>
    <mergeCell ref="G9:I9"/>
  </mergeCells>
  <pageMargins left="0.7" right="0.7" top="0.75" bottom="0.75" header="0.3" footer="0.3"/>
  <pageSetup paperSize="9" scale="87" orientation="portrait" r:id="rId1"/>
  <headerFooter scaleWithDoc="0">
    <oddFooter>&amp;C&amp;"Arial,Regular"Page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sheetPr>
  <dimension ref="A1:N67"/>
  <sheetViews>
    <sheetView showGridLines="0" zoomScaleNormal="100" workbookViewId="0">
      <selection activeCell="C54" sqref="C54"/>
    </sheetView>
  </sheetViews>
  <sheetFormatPr defaultColWidth="9.33203125" defaultRowHeight="15" x14ac:dyDescent="0.25"/>
  <cols>
    <col min="1" max="1" width="12.33203125" style="2" customWidth="1"/>
    <col min="2" max="2" width="11.6640625" style="2" customWidth="1"/>
    <col min="3" max="3" width="18.33203125" style="2" bestFit="1" customWidth="1"/>
    <col min="4" max="4" width="11.33203125" style="2" customWidth="1"/>
    <col min="5" max="5" width="3.33203125" style="2" customWidth="1"/>
    <col min="6" max="6" width="9.33203125" style="2"/>
    <col min="7" max="7" width="9.21875" style="2" customWidth="1"/>
    <col min="8" max="8" width="9" style="2" customWidth="1"/>
    <col min="9" max="9" width="8.6640625" style="2" customWidth="1"/>
    <col min="10" max="10" width="10.6640625" style="2" bestFit="1" customWidth="1"/>
    <col min="11" max="11" width="31.77734375" style="2" customWidth="1"/>
    <col min="12" max="16384" width="9.33203125" style="2"/>
  </cols>
  <sheetData>
    <row r="1" spans="1:14" x14ac:dyDescent="0.25">
      <c r="A1" s="2" t="str">
        <f>+'Cover Page'!$B$29</f>
        <v>Annual Performance Report 2020</v>
      </c>
      <c r="E1" s="2" t="str">
        <f>+'Cover Page'!$B$33</f>
        <v>Severn Waste Services Limited</v>
      </c>
    </row>
    <row r="3" spans="1:14" ht="15.6" x14ac:dyDescent="0.3">
      <c r="A3" s="1" t="s">
        <v>136</v>
      </c>
    </row>
    <row r="4" spans="1:14" ht="15.6" x14ac:dyDescent="0.3">
      <c r="A4" s="1"/>
    </row>
    <row r="5" spans="1:14" x14ac:dyDescent="0.25">
      <c r="A5" s="11" t="s">
        <v>137</v>
      </c>
    </row>
    <row r="6" spans="1:14" x14ac:dyDescent="0.25">
      <c r="A6" s="11"/>
    </row>
    <row r="7" spans="1:14" x14ac:dyDescent="0.25">
      <c r="A7" s="16" t="s">
        <v>138</v>
      </c>
    </row>
    <row r="8" spans="1:14" s="3" customFormat="1" ht="25.5" customHeight="1" x14ac:dyDescent="0.3">
      <c r="A8" s="318" t="s">
        <v>139</v>
      </c>
      <c r="B8" s="319"/>
      <c r="C8" s="318" t="s">
        <v>140</v>
      </c>
      <c r="D8" s="320"/>
      <c r="E8" s="320"/>
      <c r="F8" s="320"/>
      <c r="G8" s="320"/>
      <c r="H8" s="320"/>
      <c r="I8" s="319"/>
      <c r="K8" s="143" t="s">
        <v>304</v>
      </c>
    </row>
    <row r="9" spans="1:14" s="3" customFormat="1" ht="22.5" customHeight="1" x14ac:dyDescent="0.25">
      <c r="A9" s="321"/>
      <c r="B9" s="322"/>
      <c r="C9" s="323" t="s">
        <v>141</v>
      </c>
      <c r="D9" s="323"/>
      <c r="E9" s="323"/>
      <c r="F9" s="323" t="s">
        <v>142</v>
      </c>
      <c r="G9" s="323"/>
      <c r="H9" s="323"/>
      <c r="I9" s="323"/>
      <c r="K9" s="308" t="s">
        <v>367</v>
      </c>
      <c r="L9" s="224"/>
      <c r="M9" s="224"/>
      <c r="N9" s="224"/>
    </row>
    <row r="10" spans="1:14" s="3" customFormat="1" ht="22.5" customHeight="1" x14ac:dyDescent="0.25">
      <c r="A10" s="309" t="s">
        <v>143</v>
      </c>
      <c r="B10" s="309"/>
      <c r="C10" s="310">
        <v>1</v>
      </c>
      <c r="D10" s="311"/>
      <c r="E10" s="311"/>
      <c r="F10" s="310">
        <v>1</v>
      </c>
      <c r="G10" s="311"/>
      <c r="H10" s="311"/>
      <c r="I10" s="311"/>
      <c r="K10" s="224"/>
      <c r="L10" s="224"/>
      <c r="M10" s="224"/>
      <c r="N10" s="224"/>
    </row>
    <row r="11" spans="1:14" s="3" customFormat="1" ht="22.5" customHeight="1" x14ac:dyDescent="0.25">
      <c r="A11" s="309" t="s">
        <v>144</v>
      </c>
      <c r="B11" s="309"/>
      <c r="C11" s="310">
        <v>1</v>
      </c>
      <c r="D11" s="311"/>
      <c r="E11" s="311"/>
      <c r="F11" s="310">
        <v>1</v>
      </c>
      <c r="G11" s="311"/>
      <c r="H11" s="311"/>
      <c r="I11" s="311"/>
      <c r="K11" s="224"/>
      <c r="L11" s="224"/>
      <c r="M11" s="224"/>
      <c r="N11" s="224"/>
    </row>
    <row r="12" spans="1:14" s="3" customFormat="1" ht="22.5" customHeight="1" x14ac:dyDescent="0.25">
      <c r="A12" s="309" t="s">
        <v>145</v>
      </c>
      <c r="B12" s="309"/>
      <c r="C12" s="310">
        <v>1</v>
      </c>
      <c r="D12" s="311"/>
      <c r="E12" s="311"/>
      <c r="F12" s="310">
        <v>1</v>
      </c>
      <c r="G12" s="311"/>
      <c r="H12" s="311"/>
      <c r="I12" s="311"/>
      <c r="K12" s="224"/>
      <c r="L12" s="224"/>
      <c r="M12" s="224"/>
      <c r="N12" s="224"/>
    </row>
    <row r="13" spans="1:14" s="3" customFormat="1" ht="22.5" customHeight="1" x14ac:dyDescent="0.25">
      <c r="A13" s="309" t="s">
        <v>146</v>
      </c>
      <c r="B13" s="309"/>
      <c r="C13" s="317" t="s">
        <v>382</v>
      </c>
      <c r="D13" s="311"/>
      <c r="E13" s="311"/>
      <c r="F13" s="310">
        <v>1</v>
      </c>
      <c r="G13" s="311"/>
      <c r="H13" s="311"/>
      <c r="I13" s="311"/>
      <c r="K13" s="224"/>
      <c r="L13" s="224"/>
      <c r="M13" s="224"/>
      <c r="N13" s="224"/>
    </row>
    <row r="14" spans="1:14" s="3" customFormat="1" ht="22.5" customHeight="1" x14ac:dyDescent="0.25">
      <c r="A14" s="309" t="s">
        <v>147</v>
      </c>
      <c r="B14" s="309"/>
      <c r="C14" s="310">
        <v>1</v>
      </c>
      <c r="D14" s="311"/>
      <c r="E14" s="311"/>
      <c r="F14" s="310">
        <v>1</v>
      </c>
      <c r="G14" s="311"/>
      <c r="H14" s="311"/>
      <c r="I14" s="311"/>
      <c r="K14" s="224"/>
      <c r="L14" s="224"/>
      <c r="M14" s="224"/>
      <c r="N14" s="224"/>
    </row>
    <row r="15" spans="1:14" s="3" customFormat="1" ht="22.5" customHeight="1" x14ac:dyDescent="0.25">
      <c r="A15" s="309" t="s">
        <v>148</v>
      </c>
      <c r="B15" s="309"/>
      <c r="C15" s="310">
        <v>1</v>
      </c>
      <c r="D15" s="311"/>
      <c r="E15" s="311"/>
      <c r="F15" s="310">
        <v>1</v>
      </c>
      <c r="G15" s="311"/>
      <c r="H15" s="311"/>
      <c r="I15" s="311"/>
      <c r="K15" s="224"/>
      <c r="L15" s="224"/>
      <c r="M15" s="224"/>
      <c r="N15" s="224"/>
    </row>
    <row r="16" spans="1:14" s="3" customFormat="1" ht="22.5" customHeight="1" x14ac:dyDescent="0.25">
      <c r="A16" s="309" t="s">
        <v>149</v>
      </c>
      <c r="B16" s="309"/>
      <c r="C16" s="310">
        <v>1</v>
      </c>
      <c r="D16" s="311"/>
      <c r="E16" s="311"/>
      <c r="F16" s="312">
        <v>1</v>
      </c>
      <c r="G16" s="311"/>
      <c r="H16" s="311"/>
      <c r="I16" s="311"/>
      <c r="K16" s="224"/>
      <c r="L16" s="224"/>
      <c r="M16" s="224"/>
      <c r="N16" s="224"/>
    </row>
    <row r="17" spans="1:14" s="3" customFormat="1" ht="22.5" customHeight="1" x14ac:dyDescent="0.25">
      <c r="A17" s="313"/>
      <c r="B17" s="314"/>
      <c r="C17" s="310">
        <v>1</v>
      </c>
      <c r="D17" s="311"/>
      <c r="E17" s="311"/>
      <c r="F17" s="310">
        <v>1</v>
      </c>
      <c r="G17" s="311"/>
      <c r="H17" s="311"/>
      <c r="I17" s="311"/>
      <c r="K17" s="224"/>
      <c r="L17" s="224"/>
      <c r="M17" s="224"/>
      <c r="N17" s="224"/>
    </row>
    <row r="18" spans="1:14" s="3" customFormat="1" ht="13.8" x14ac:dyDescent="0.25">
      <c r="K18" s="224"/>
      <c r="L18" s="224"/>
      <c r="M18" s="224"/>
      <c r="N18" s="224"/>
    </row>
    <row r="19" spans="1:14" s="89" customFormat="1" ht="21.75" customHeight="1" x14ac:dyDescent="0.3">
      <c r="A19" s="328" t="s">
        <v>150</v>
      </c>
      <c r="B19" s="329"/>
      <c r="C19" s="329"/>
      <c r="D19" s="329"/>
      <c r="E19" s="329"/>
      <c r="F19" s="329"/>
      <c r="G19" s="329"/>
      <c r="H19" s="329"/>
      <c r="I19" s="329"/>
      <c r="J19" s="330"/>
    </row>
    <row r="20" spans="1:14" s="3" customFormat="1" ht="38.25" customHeight="1" x14ac:dyDescent="0.25">
      <c r="A20" s="90" t="s">
        <v>4</v>
      </c>
      <c r="B20" s="315" t="s">
        <v>297</v>
      </c>
      <c r="C20" s="315"/>
      <c r="D20" s="315"/>
      <c r="E20" s="315" t="s">
        <v>151</v>
      </c>
      <c r="F20" s="315"/>
      <c r="G20" s="315"/>
      <c r="H20" s="315" t="s">
        <v>152</v>
      </c>
      <c r="I20" s="315"/>
      <c r="J20" s="132"/>
    </row>
    <row r="21" spans="1:14" s="3" customFormat="1" ht="13.8" x14ac:dyDescent="0.25">
      <c r="A21" s="91"/>
      <c r="B21" s="324" t="s">
        <v>383</v>
      </c>
      <c r="C21" s="195"/>
      <c r="D21" s="195"/>
      <c r="E21" s="195"/>
      <c r="F21" s="195"/>
      <c r="G21" s="195"/>
      <c r="H21" s="195"/>
      <c r="I21" s="195"/>
      <c r="J21" s="132"/>
    </row>
    <row r="22" spans="1:14" s="3" customFormat="1" ht="13.8" x14ac:dyDescent="0.25">
      <c r="A22" s="15"/>
      <c r="B22" s="195"/>
      <c r="C22" s="195"/>
      <c r="D22" s="195"/>
      <c r="E22" s="195"/>
      <c r="F22" s="195"/>
      <c r="G22" s="195"/>
      <c r="H22" s="195"/>
      <c r="I22" s="195"/>
      <c r="J22" s="132"/>
    </row>
    <row r="23" spans="1:14" s="3" customFormat="1" ht="13.8" x14ac:dyDescent="0.25">
      <c r="A23" s="15"/>
      <c r="B23" s="195"/>
      <c r="C23" s="195"/>
      <c r="D23" s="195"/>
      <c r="E23" s="195"/>
      <c r="F23" s="195"/>
      <c r="G23" s="195"/>
      <c r="H23" s="195"/>
      <c r="I23" s="195"/>
      <c r="J23" s="132"/>
    </row>
    <row r="24" spans="1:14" s="3" customFormat="1" ht="13.8" x14ac:dyDescent="0.25">
      <c r="A24" s="15"/>
      <c r="B24" s="195"/>
      <c r="C24" s="195"/>
      <c r="D24" s="195"/>
      <c r="E24" s="195"/>
      <c r="F24" s="195"/>
      <c r="G24" s="195"/>
      <c r="H24" s="195"/>
      <c r="I24" s="195"/>
      <c r="J24" s="132"/>
    </row>
    <row r="25" spans="1:14" s="3" customFormat="1" ht="13.8" x14ac:dyDescent="0.25">
      <c r="A25" s="15"/>
      <c r="B25" s="195"/>
      <c r="C25" s="195"/>
      <c r="D25" s="195"/>
      <c r="E25" s="195"/>
      <c r="F25" s="195"/>
      <c r="G25" s="195"/>
      <c r="H25" s="195"/>
      <c r="I25" s="195"/>
      <c r="J25" s="132"/>
    </row>
    <row r="26" spans="1:14" s="3" customFormat="1" ht="13.8" x14ac:dyDescent="0.25">
      <c r="J26" s="131"/>
    </row>
    <row r="27" spans="1:14" s="89" customFormat="1" ht="22.5" customHeight="1" x14ac:dyDescent="0.3">
      <c r="A27" s="328" t="s">
        <v>153</v>
      </c>
      <c r="B27" s="329"/>
      <c r="C27" s="329"/>
      <c r="D27" s="329"/>
      <c r="E27" s="329"/>
      <c r="F27" s="329"/>
      <c r="G27" s="329"/>
      <c r="H27" s="329"/>
      <c r="I27" s="329"/>
      <c r="J27" s="330"/>
    </row>
    <row r="28" spans="1:14" s="3" customFormat="1" ht="39" customHeight="1" x14ac:dyDescent="0.25">
      <c r="A28" s="90" t="s">
        <v>4</v>
      </c>
      <c r="B28" s="315" t="s">
        <v>298</v>
      </c>
      <c r="C28" s="315"/>
      <c r="D28" s="315"/>
      <c r="E28" s="315" t="s">
        <v>154</v>
      </c>
      <c r="F28" s="315"/>
      <c r="G28" s="315"/>
      <c r="H28" s="315" t="s">
        <v>152</v>
      </c>
      <c r="I28" s="315"/>
      <c r="J28" s="132"/>
    </row>
    <row r="29" spans="1:14" s="3" customFormat="1" ht="13.8" x14ac:dyDescent="0.25">
      <c r="A29" s="296" t="s">
        <v>395</v>
      </c>
      <c r="B29" s="299" t="s">
        <v>401</v>
      </c>
      <c r="C29" s="300"/>
      <c r="D29" s="301"/>
      <c r="E29" s="299" t="s">
        <v>403</v>
      </c>
      <c r="F29" s="300"/>
      <c r="G29" s="301"/>
      <c r="H29" s="299" t="s">
        <v>402</v>
      </c>
      <c r="I29" s="301"/>
      <c r="J29" s="132"/>
    </row>
    <row r="30" spans="1:14" s="3" customFormat="1" ht="13.8" customHeight="1" x14ac:dyDescent="0.25">
      <c r="A30" s="297"/>
      <c r="B30" s="302"/>
      <c r="C30" s="303"/>
      <c r="D30" s="304"/>
      <c r="E30" s="302"/>
      <c r="F30" s="303"/>
      <c r="G30" s="304"/>
      <c r="H30" s="302"/>
      <c r="I30" s="304"/>
      <c r="J30" s="132"/>
    </row>
    <row r="31" spans="1:14" ht="14.25" customHeight="1" x14ac:dyDescent="0.25">
      <c r="A31" s="298"/>
      <c r="B31" s="305"/>
      <c r="C31" s="306"/>
      <c r="D31" s="307"/>
      <c r="E31" s="305"/>
      <c r="F31" s="306"/>
      <c r="G31" s="307"/>
      <c r="H31" s="305"/>
      <c r="I31" s="307"/>
      <c r="J31" s="132"/>
    </row>
    <row r="32" spans="1:14" s="3" customFormat="1" ht="13.8" customHeight="1" x14ac:dyDescent="0.25">
      <c r="A32" s="15"/>
      <c r="B32" s="325"/>
      <c r="C32" s="326"/>
      <c r="D32" s="327"/>
      <c r="E32" s="195"/>
      <c r="F32" s="195"/>
      <c r="G32" s="195"/>
      <c r="H32" s="195"/>
      <c r="I32" s="195"/>
      <c r="J32" s="132"/>
    </row>
    <row r="33" spans="1:10" s="3" customFormat="1" ht="13.8" customHeight="1" x14ac:dyDescent="0.25">
      <c r="A33" s="15"/>
      <c r="B33" s="325"/>
      <c r="C33" s="326"/>
      <c r="D33" s="327"/>
      <c r="E33" s="195"/>
      <c r="F33" s="195"/>
      <c r="G33" s="195"/>
      <c r="H33" s="195"/>
      <c r="I33" s="195"/>
      <c r="J33" s="132"/>
    </row>
    <row r="34" spans="1:10" s="3" customFormat="1" ht="29.25" customHeight="1" x14ac:dyDescent="0.25">
      <c r="A34" s="16"/>
      <c r="E34" s="316" t="s">
        <v>155</v>
      </c>
      <c r="F34" s="316"/>
      <c r="G34" s="316"/>
      <c r="H34" s="316"/>
      <c r="I34" s="316"/>
      <c r="J34" s="131"/>
    </row>
    <row r="53" spans="3:3" x14ac:dyDescent="0.25">
      <c r="C53" s="175">
        <v>44215</v>
      </c>
    </row>
    <row r="67" spans="6:6" x14ac:dyDescent="0.25">
      <c r="F67" s="3"/>
    </row>
  </sheetData>
  <mergeCells count="64">
    <mergeCell ref="B33:D33"/>
    <mergeCell ref="E33:G33"/>
    <mergeCell ref="H33:I33"/>
    <mergeCell ref="A27:J27"/>
    <mergeCell ref="A19:J19"/>
    <mergeCell ref="B32:D32"/>
    <mergeCell ref="E32:G32"/>
    <mergeCell ref="H32:I32"/>
    <mergeCell ref="B28:D28"/>
    <mergeCell ref="E28:G28"/>
    <mergeCell ref="H28:I28"/>
    <mergeCell ref="B24:D24"/>
    <mergeCell ref="E24:G24"/>
    <mergeCell ref="H24:I24"/>
    <mergeCell ref="B25:D25"/>
    <mergeCell ref="E25:G25"/>
    <mergeCell ref="H20:I20"/>
    <mergeCell ref="B21:D21"/>
    <mergeCell ref="E21:G21"/>
    <mergeCell ref="H21:I21"/>
    <mergeCell ref="H25:I25"/>
    <mergeCell ref="B22:D22"/>
    <mergeCell ref="E22:G22"/>
    <mergeCell ref="H22:I22"/>
    <mergeCell ref="B23:D23"/>
    <mergeCell ref="E23:G23"/>
    <mergeCell ref="H23:I23"/>
    <mergeCell ref="A8:B8"/>
    <mergeCell ref="C8:I8"/>
    <mergeCell ref="A9:B9"/>
    <mergeCell ref="C9:E9"/>
    <mergeCell ref="F9:I9"/>
    <mergeCell ref="E34:I34"/>
    <mergeCell ref="A10:B10"/>
    <mergeCell ref="C10:E10"/>
    <mergeCell ref="F10:I10"/>
    <mergeCell ref="A11:B11"/>
    <mergeCell ref="C11:E11"/>
    <mergeCell ref="F11:I11"/>
    <mergeCell ref="A12:B12"/>
    <mergeCell ref="C12:E12"/>
    <mergeCell ref="F12:I12"/>
    <mergeCell ref="A13:B13"/>
    <mergeCell ref="C13:E13"/>
    <mergeCell ref="F13:I13"/>
    <mergeCell ref="A14:B14"/>
    <mergeCell ref="C14:E14"/>
    <mergeCell ref="F14:I14"/>
    <mergeCell ref="A29:A31"/>
    <mergeCell ref="B29:D31"/>
    <mergeCell ref="E29:G31"/>
    <mergeCell ref="H29:I31"/>
    <mergeCell ref="K9:N18"/>
    <mergeCell ref="A15:B15"/>
    <mergeCell ref="C15:E15"/>
    <mergeCell ref="F15:I15"/>
    <mergeCell ref="A16:B16"/>
    <mergeCell ref="C17:E17"/>
    <mergeCell ref="F17:I17"/>
    <mergeCell ref="C16:E16"/>
    <mergeCell ref="F16:I16"/>
    <mergeCell ref="A17:B17"/>
    <mergeCell ref="B20:D20"/>
    <mergeCell ref="E20:G20"/>
  </mergeCells>
  <pageMargins left="0.7" right="0.7" top="0.75" bottom="0.75" header="0.3" footer="0.3"/>
  <pageSetup paperSize="9" scale="87" orientation="portrait" r:id="rId1"/>
  <headerFooter scaleWithDoc="0">
    <oddFooter>&amp;C&amp;"Arial,Regular"Page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I66"/>
  <sheetViews>
    <sheetView showGridLines="0" zoomScaleNormal="100" workbookViewId="0">
      <selection activeCell="C54" sqref="C54"/>
    </sheetView>
  </sheetViews>
  <sheetFormatPr defaultColWidth="9.33203125" defaultRowHeight="15" x14ac:dyDescent="0.25"/>
  <cols>
    <col min="1" max="1" width="9.33203125" style="2" customWidth="1"/>
    <col min="2" max="2" width="14.5546875" style="2" bestFit="1" customWidth="1"/>
    <col min="3" max="8" width="9.33203125" style="2"/>
    <col min="9" max="9" width="9" style="2" customWidth="1"/>
    <col min="10" max="16384" width="9.33203125" style="2"/>
  </cols>
  <sheetData>
    <row r="1" spans="1:9" x14ac:dyDescent="0.25">
      <c r="A1" s="2" t="str">
        <f>+'Cover Page'!$B$29</f>
        <v>Annual Performance Report 2020</v>
      </c>
      <c r="E1" s="2" t="str">
        <f>+'Cover Page'!$B$33</f>
        <v>Severn Waste Services Limited</v>
      </c>
    </row>
    <row r="3" spans="1:9" ht="15.6" x14ac:dyDescent="0.3">
      <c r="A3" s="1" t="s">
        <v>156</v>
      </c>
    </row>
    <row r="4" spans="1:9" ht="15.6" x14ac:dyDescent="0.3">
      <c r="A4" s="1"/>
    </row>
    <row r="5" spans="1:9" s="3" customFormat="1" ht="13.8" x14ac:dyDescent="0.25">
      <c r="A5" s="335" t="s">
        <v>157</v>
      </c>
      <c r="B5" s="336"/>
      <c r="C5" s="336"/>
      <c r="D5" s="336"/>
      <c r="E5" s="336"/>
      <c r="F5" s="336"/>
      <c r="G5" s="336"/>
      <c r="H5" s="336"/>
      <c r="I5" s="337"/>
    </row>
    <row r="6" spans="1:9" s="3" customFormat="1" ht="15.75" customHeight="1" x14ac:dyDescent="0.25">
      <c r="A6" s="215" t="s">
        <v>392</v>
      </c>
      <c r="B6" s="216"/>
      <c r="C6" s="216"/>
      <c r="D6" s="216"/>
      <c r="E6" s="216"/>
      <c r="F6" s="216"/>
      <c r="G6" s="216"/>
      <c r="H6" s="216"/>
      <c r="I6" s="217"/>
    </row>
    <row r="7" spans="1:9" s="3" customFormat="1" ht="15.75" customHeight="1" x14ac:dyDescent="0.25">
      <c r="A7" s="218"/>
      <c r="B7" s="334"/>
      <c r="C7" s="334"/>
      <c r="D7" s="334"/>
      <c r="E7" s="334"/>
      <c r="F7" s="334"/>
      <c r="G7" s="334"/>
      <c r="H7" s="334"/>
      <c r="I7" s="220"/>
    </row>
    <row r="8" spans="1:9" s="3" customFormat="1" ht="15.75" customHeight="1" x14ac:dyDescent="0.25">
      <c r="A8" s="218"/>
      <c r="B8" s="334"/>
      <c r="C8" s="334"/>
      <c r="D8" s="334"/>
      <c r="E8" s="334"/>
      <c r="F8" s="334"/>
      <c r="G8" s="334"/>
      <c r="H8" s="334"/>
      <c r="I8" s="220"/>
    </row>
    <row r="9" spans="1:9" s="3" customFormat="1" ht="15.75" customHeight="1" x14ac:dyDescent="0.25">
      <c r="A9" s="218"/>
      <c r="B9" s="334"/>
      <c r="C9" s="334"/>
      <c r="D9" s="334"/>
      <c r="E9" s="334"/>
      <c r="F9" s="334"/>
      <c r="G9" s="334"/>
      <c r="H9" s="334"/>
      <c r="I9" s="220"/>
    </row>
    <row r="10" spans="1:9" s="3" customFormat="1" ht="15.75" customHeight="1" x14ac:dyDescent="0.25">
      <c r="A10" s="218"/>
      <c r="B10" s="334"/>
      <c r="C10" s="334"/>
      <c r="D10" s="334"/>
      <c r="E10" s="334"/>
      <c r="F10" s="334"/>
      <c r="G10" s="334"/>
      <c r="H10" s="334"/>
      <c r="I10" s="220"/>
    </row>
    <row r="11" spans="1:9" s="3" customFormat="1" ht="15.75" customHeight="1" x14ac:dyDescent="0.25">
      <c r="A11" s="218"/>
      <c r="B11" s="334"/>
      <c r="C11" s="334"/>
      <c r="D11" s="334"/>
      <c r="E11" s="334"/>
      <c r="F11" s="334"/>
      <c r="G11" s="334"/>
      <c r="H11" s="334"/>
      <c r="I11" s="220"/>
    </row>
    <row r="12" spans="1:9" s="3" customFormat="1" ht="15.75" customHeight="1" x14ac:dyDescent="0.25">
      <c r="A12" s="218"/>
      <c r="B12" s="334"/>
      <c r="C12" s="334"/>
      <c r="D12" s="334"/>
      <c r="E12" s="334"/>
      <c r="F12" s="334"/>
      <c r="G12" s="334"/>
      <c r="H12" s="334"/>
      <c r="I12" s="220"/>
    </row>
    <row r="13" spans="1:9" s="3" customFormat="1" ht="15.75" customHeight="1" x14ac:dyDescent="0.25">
      <c r="A13" s="218"/>
      <c r="B13" s="334"/>
      <c r="C13" s="334"/>
      <c r="D13" s="334"/>
      <c r="E13" s="334"/>
      <c r="F13" s="334"/>
      <c r="G13" s="334"/>
      <c r="H13" s="334"/>
      <c r="I13" s="220"/>
    </row>
    <row r="14" spans="1:9" s="3" customFormat="1" ht="15.75" customHeight="1" x14ac:dyDescent="0.25">
      <c r="A14" s="221"/>
      <c r="B14" s="222"/>
      <c r="C14" s="222"/>
      <c r="D14" s="222"/>
      <c r="E14" s="222"/>
      <c r="F14" s="222"/>
      <c r="G14" s="222"/>
      <c r="H14" s="222"/>
      <c r="I14" s="223"/>
    </row>
    <row r="15" spans="1:9" s="3" customFormat="1" ht="13.8" x14ac:dyDescent="0.25"/>
    <row r="16" spans="1:9" s="92" customFormat="1" ht="33.75" customHeight="1" x14ac:dyDescent="0.3">
      <c r="A16" s="331" t="s">
        <v>158</v>
      </c>
      <c r="B16" s="332"/>
      <c r="C16" s="332"/>
      <c r="D16" s="332"/>
      <c r="E16" s="332"/>
      <c r="F16" s="332"/>
      <c r="G16" s="332"/>
      <c r="H16" s="332"/>
      <c r="I16" s="333"/>
    </row>
    <row r="17" spans="1:9" ht="15.75" customHeight="1" x14ac:dyDescent="0.25">
      <c r="A17" s="338" t="s">
        <v>383</v>
      </c>
      <c r="B17" s="339"/>
      <c r="C17" s="339"/>
      <c r="D17" s="339"/>
      <c r="E17" s="339"/>
      <c r="F17" s="339"/>
      <c r="G17" s="339"/>
      <c r="H17" s="339"/>
      <c r="I17" s="340"/>
    </row>
    <row r="18" spans="1:9" ht="15.75" customHeight="1" x14ac:dyDescent="0.25">
      <c r="A18" s="341"/>
      <c r="B18" s="342"/>
      <c r="C18" s="342"/>
      <c r="D18" s="342"/>
      <c r="E18" s="342"/>
      <c r="F18" s="342"/>
      <c r="G18" s="342"/>
      <c r="H18" s="342"/>
      <c r="I18" s="343"/>
    </row>
    <row r="19" spans="1:9" ht="15.75" customHeight="1" x14ac:dyDescent="0.25">
      <c r="A19" s="341"/>
      <c r="B19" s="342"/>
      <c r="C19" s="342"/>
      <c r="D19" s="342"/>
      <c r="E19" s="342"/>
      <c r="F19" s="342"/>
      <c r="G19" s="342"/>
      <c r="H19" s="342"/>
      <c r="I19" s="343"/>
    </row>
    <row r="20" spans="1:9" ht="15.75" customHeight="1" x14ac:dyDescent="0.25">
      <c r="A20" s="341"/>
      <c r="B20" s="342"/>
      <c r="C20" s="342"/>
      <c r="D20" s="342"/>
      <c r="E20" s="342"/>
      <c r="F20" s="342"/>
      <c r="G20" s="342"/>
      <c r="H20" s="342"/>
      <c r="I20" s="343"/>
    </row>
    <row r="21" spans="1:9" ht="15.75" customHeight="1" x14ac:dyDescent="0.25">
      <c r="A21" s="341"/>
      <c r="B21" s="342"/>
      <c r="C21" s="342"/>
      <c r="D21" s="342"/>
      <c r="E21" s="342"/>
      <c r="F21" s="342"/>
      <c r="G21" s="342"/>
      <c r="H21" s="342"/>
      <c r="I21" s="343"/>
    </row>
    <row r="22" spans="1:9" ht="15.75" customHeight="1" x14ac:dyDescent="0.25">
      <c r="A22" s="341"/>
      <c r="B22" s="342"/>
      <c r="C22" s="342"/>
      <c r="D22" s="342"/>
      <c r="E22" s="342"/>
      <c r="F22" s="342"/>
      <c r="G22" s="342"/>
      <c r="H22" s="342"/>
      <c r="I22" s="343"/>
    </row>
    <row r="23" spans="1:9" ht="15.75" customHeight="1" x14ac:dyDescent="0.25">
      <c r="A23" s="341"/>
      <c r="B23" s="342"/>
      <c r="C23" s="342"/>
      <c r="D23" s="342"/>
      <c r="E23" s="342"/>
      <c r="F23" s="342"/>
      <c r="G23" s="342"/>
      <c r="H23" s="342"/>
      <c r="I23" s="343"/>
    </row>
    <row r="24" spans="1:9" ht="15.75" customHeight="1" x14ac:dyDescent="0.25">
      <c r="A24" s="341"/>
      <c r="B24" s="342"/>
      <c r="C24" s="342"/>
      <c r="D24" s="342"/>
      <c r="E24" s="342"/>
      <c r="F24" s="342"/>
      <c r="G24" s="342"/>
      <c r="H24" s="342"/>
      <c r="I24" s="343"/>
    </row>
    <row r="25" spans="1:9" ht="15.75" customHeight="1" x14ac:dyDescent="0.25">
      <c r="A25" s="344"/>
      <c r="B25" s="345"/>
      <c r="C25" s="345"/>
      <c r="D25" s="345"/>
      <c r="E25" s="345"/>
      <c r="F25" s="345"/>
      <c r="G25" s="345"/>
      <c r="H25" s="345"/>
      <c r="I25" s="346"/>
    </row>
    <row r="26" spans="1:9" ht="15.6" x14ac:dyDescent="0.3">
      <c r="A26" s="1"/>
    </row>
    <row r="27" spans="1:9" ht="36.75" customHeight="1" x14ac:dyDescent="0.25">
      <c r="A27" s="331" t="s">
        <v>159</v>
      </c>
      <c r="B27" s="332"/>
      <c r="C27" s="332"/>
      <c r="D27" s="332"/>
      <c r="E27" s="332"/>
      <c r="F27" s="332"/>
      <c r="G27" s="332"/>
      <c r="H27" s="332"/>
      <c r="I27" s="333"/>
    </row>
    <row r="28" spans="1:9" ht="15.75" customHeight="1" x14ac:dyDescent="0.25">
      <c r="A28" s="338" t="s">
        <v>383</v>
      </c>
      <c r="B28" s="339"/>
      <c r="C28" s="339"/>
      <c r="D28" s="339"/>
      <c r="E28" s="339"/>
      <c r="F28" s="339"/>
      <c r="G28" s="339"/>
      <c r="H28" s="339"/>
      <c r="I28" s="340"/>
    </row>
    <row r="29" spans="1:9" ht="15.75" customHeight="1" x14ac:dyDescent="0.25">
      <c r="A29" s="341"/>
      <c r="B29" s="342"/>
      <c r="C29" s="342"/>
      <c r="D29" s="342"/>
      <c r="E29" s="342"/>
      <c r="F29" s="342"/>
      <c r="G29" s="342"/>
      <c r="H29" s="342"/>
      <c r="I29" s="343"/>
    </row>
    <row r="30" spans="1:9" ht="15.75" customHeight="1" x14ac:dyDescent="0.25">
      <c r="A30" s="341"/>
      <c r="B30" s="342"/>
      <c r="C30" s="342"/>
      <c r="D30" s="342"/>
      <c r="E30" s="342"/>
      <c r="F30" s="342"/>
      <c r="G30" s="342"/>
      <c r="H30" s="342"/>
      <c r="I30" s="343"/>
    </row>
    <row r="31" spans="1:9" ht="15.75" customHeight="1" x14ac:dyDescent="0.25">
      <c r="A31" s="341"/>
      <c r="B31" s="342"/>
      <c r="C31" s="342"/>
      <c r="D31" s="342"/>
      <c r="E31" s="342"/>
      <c r="F31" s="342"/>
      <c r="G31" s="342"/>
      <c r="H31" s="342"/>
      <c r="I31" s="343"/>
    </row>
    <row r="32" spans="1:9" ht="15.75" customHeight="1" x14ac:dyDescent="0.25">
      <c r="A32" s="341"/>
      <c r="B32" s="342"/>
      <c r="C32" s="342"/>
      <c r="D32" s="342"/>
      <c r="E32" s="342"/>
      <c r="F32" s="342"/>
      <c r="G32" s="342"/>
      <c r="H32" s="342"/>
      <c r="I32" s="343"/>
    </row>
    <row r="33" spans="1:9" ht="15.75" customHeight="1" x14ac:dyDescent="0.25">
      <c r="A33" s="341"/>
      <c r="B33" s="342"/>
      <c r="C33" s="342"/>
      <c r="D33" s="342"/>
      <c r="E33" s="342"/>
      <c r="F33" s="342"/>
      <c r="G33" s="342"/>
      <c r="H33" s="342"/>
      <c r="I33" s="343"/>
    </row>
    <row r="34" spans="1:9" ht="15.75" customHeight="1" x14ac:dyDescent="0.25">
      <c r="A34" s="341"/>
      <c r="B34" s="342"/>
      <c r="C34" s="342"/>
      <c r="D34" s="342"/>
      <c r="E34" s="342"/>
      <c r="F34" s="342"/>
      <c r="G34" s="342"/>
      <c r="H34" s="342"/>
      <c r="I34" s="343"/>
    </row>
    <row r="35" spans="1:9" ht="15.75" customHeight="1" x14ac:dyDescent="0.25">
      <c r="A35" s="341"/>
      <c r="B35" s="342"/>
      <c r="C35" s="342"/>
      <c r="D35" s="342"/>
      <c r="E35" s="342"/>
      <c r="F35" s="342"/>
      <c r="G35" s="342"/>
      <c r="H35" s="342"/>
      <c r="I35" s="343"/>
    </row>
    <row r="36" spans="1:9" ht="15.75" customHeight="1" x14ac:dyDescent="0.25">
      <c r="A36" s="344"/>
      <c r="B36" s="345"/>
      <c r="C36" s="345"/>
      <c r="D36" s="345"/>
      <c r="E36" s="345"/>
      <c r="F36" s="345"/>
      <c r="G36" s="345"/>
      <c r="H36" s="345"/>
      <c r="I36" s="346"/>
    </row>
    <row r="38" spans="1:9" ht="33" customHeight="1" x14ac:dyDescent="0.25">
      <c r="A38" s="331" t="s">
        <v>160</v>
      </c>
      <c r="B38" s="332"/>
      <c r="C38" s="332"/>
      <c r="D38" s="332"/>
      <c r="E38" s="332"/>
      <c r="F38" s="332"/>
      <c r="G38" s="332"/>
      <c r="H38" s="332"/>
      <c r="I38" s="333"/>
    </row>
    <row r="39" spans="1:9" ht="15.75" customHeight="1" x14ac:dyDescent="0.25">
      <c r="A39" s="215" t="s">
        <v>393</v>
      </c>
      <c r="B39" s="216"/>
      <c r="C39" s="216"/>
      <c r="D39" s="216"/>
      <c r="E39" s="216"/>
      <c r="F39" s="216"/>
      <c r="G39" s="216"/>
      <c r="H39" s="216"/>
      <c r="I39" s="217"/>
    </row>
    <row r="40" spans="1:9" ht="15.75" customHeight="1" x14ac:dyDescent="0.25">
      <c r="A40" s="218"/>
      <c r="B40" s="334"/>
      <c r="C40" s="334"/>
      <c r="D40" s="334"/>
      <c r="E40" s="334"/>
      <c r="F40" s="334"/>
      <c r="G40" s="334"/>
      <c r="H40" s="334"/>
      <c r="I40" s="220"/>
    </row>
    <row r="41" spans="1:9" ht="15.75" customHeight="1" x14ac:dyDescent="0.25">
      <c r="A41" s="218"/>
      <c r="B41" s="334"/>
      <c r="C41" s="334"/>
      <c r="D41" s="334"/>
      <c r="E41" s="334"/>
      <c r="F41" s="334"/>
      <c r="G41" s="334"/>
      <c r="H41" s="334"/>
      <c r="I41" s="220"/>
    </row>
    <row r="42" spans="1:9" ht="15.75" customHeight="1" x14ac:dyDescent="0.25">
      <c r="A42" s="218"/>
      <c r="B42" s="334"/>
      <c r="C42" s="334"/>
      <c r="D42" s="334"/>
      <c r="E42" s="334"/>
      <c r="F42" s="334"/>
      <c r="G42" s="334"/>
      <c r="H42" s="334"/>
      <c r="I42" s="220"/>
    </row>
    <row r="43" spans="1:9" ht="15.75" customHeight="1" x14ac:dyDescent="0.25">
      <c r="A43" s="218"/>
      <c r="B43" s="334"/>
      <c r="C43" s="334"/>
      <c r="D43" s="334"/>
      <c r="E43" s="334"/>
      <c r="F43" s="334"/>
      <c r="G43" s="334"/>
      <c r="H43" s="334"/>
      <c r="I43" s="220"/>
    </row>
    <row r="44" spans="1:9" ht="15.75" customHeight="1" x14ac:dyDescent="0.25">
      <c r="A44" s="218"/>
      <c r="B44" s="334"/>
      <c r="C44" s="334"/>
      <c r="D44" s="334"/>
      <c r="E44" s="334"/>
      <c r="F44" s="334"/>
      <c r="G44" s="334"/>
      <c r="H44" s="334"/>
      <c r="I44" s="220"/>
    </row>
    <row r="45" spans="1:9" ht="15.75" customHeight="1" x14ac:dyDescent="0.25">
      <c r="A45" s="218"/>
      <c r="B45" s="334"/>
      <c r="C45" s="334"/>
      <c r="D45" s="334"/>
      <c r="E45" s="334"/>
      <c r="F45" s="334"/>
      <c r="G45" s="334"/>
      <c r="H45" s="334"/>
      <c r="I45" s="220"/>
    </row>
    <row r="46" spans="1:9" ht="15.75" customHeight="1" x14ac:dyDescent="0.25">
      <c r="A46" s="218"/>
      <c r="B46" s="334"/>
      <c r="C46" s="334"/>
      <c r="D46" s="334"/>
      <c r="E46" s="334"/>
      <c r="F46" s="334"/>
      <c r="G46" s="334"/>
      <c r="H46" s="334"/>
      <c r="I46" s="220"/>
    </row>
    <row r="47" spans="1:9" ht="15.75" customHeight="1" x14ac:dyDescent="0.25">
      <c r="A47" s="218"/>
      <c r="B47" s="334"/>
      <c r="C47" s="334"/>
      <c r="D47" s="334"/>
      <c r="E47" s="334"/>
      <c r="F47" s="334"/>
      <c r="G47" s="334"/>
      <c r="H47" s="334"/>
      <c r="I47" s="220"/>
    </row>
    <row r="48" spans="1:9" ht="15.75" customHeight="1" x14ac:dyDescent="0.25">
      <c r="A48" s="221"/>
      <c r="B48" s="222"/>
      <c r="C48" s="222"/>
      <c r="D48" s="222"/>
      <c r="E48" s="222"/>
      <c r="F48" s="222"/>
      <c r="G48" s="222"/>
      <c r="H48" s="222"/>
      <c r="I48" s="223"/>
    </row>
    <row r="53" spans="3:3" x14ac:dyDescent="0.25">
      <c r="C53" s="175">
        <v>44215</v>
      </c>
    </row>
    <row r="66" spans="6:6" x14ac:dyDescent="0.25">
      <c r="F66" s="3"/>
    </row>
  </sheetData>
  <mergeCells count="8">
    <mergeCell ref="A38:I38"/>
    <mergeCell ref="A39:I48"/>
    <mergeCell ref="A5:I5"/>
    <mergeCell ref="A6:I14"/>
    <mergeCell ref="A16:I16"/>
    <mergeCell ref="A17:I25"/>
    <mergeCell ref="A27:I27"/>
    <mergeCell ref="A28:I36"/>
  </mergeCells>
  <pageMargins left="0.7" right="0.7" top="0.75" bottom="0.75" header="0.3" footer="0.3"/>
  <pageSetup paperSize="9" scale="87" orientation="portrait" r:id="rId1"/>
  <headerFooter scaleWithDoc="0">
    <oddFooter>&amp;C&amp;"Arial,Regular"Page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ector_x0020_Information xmlns="1a9268bc-03c4-4faa-a1ca-49eb09b71bc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D8A178A7423BE4AA1B002849645AA76" ma:contentTypeVersion="1" ma:contentTypeDescription="Create a new document." ma:contentTypeScope="" ma:versionID="eecd99032bcb2a892ea8dfcd46142f1b">
  <xsd:schema xmlns:xsd="http://www.w3.org/2001/XMLSchema" xmlns:xs="http://www.w3.org/2001/XMLSchema" xmlns:p="http://schemas.microsoft.com/office/2006/metadata/properties" xmlns:ns2="1a9268bc-03c4-4faa-a1ca-49eb09b71bc0" targetNamespace="http://schemas.microsoft.com/office/2006/metadata/properties" ma:root="true" ma:fieldsID="e1af98aec43f43f962271634b5094de4" ns2:_="">
    <xsd:import namespace="1a9268bc-03c4-4faa-a1ca-49eb09b71bc0"/>
    <xsd:element name="properties">
      <xsd:complexType>
        <xsd:sequence>
          <xsd:element name="documentManagement">
            <xsd:complexType>
              <xsd:all>
                <xsd:element ref="ns2:Sector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268bc-03c4-4faa-a1ca-49eb09b71bc0" elementFormDefault="qualified">
    <xsd:import namespace="http://schemas.microsoft.com/office/2006/documentManagement/types"/>
    <xsd:import namespace="http://schemas.microsoft.com/office/infopath/2007/PartnerControls"/>
    <xsd:element name="Sector_x0020_Information" ma:index="8" nillable="true" ma:displayName="Sector Information" ma:format="Dropdown" ma:internalName="Sector_x0020_Information">
      <xsd:simpleType>
        <xsd:restriction base="dms:Choice">
          <xsd:enumeration value="Sector Needs to Know"/>
          <xsd:enumeration value="Dashboard Reports"/>
          <xsd:enumeration value="Who's Who in Sectors"/>
          <xsd:enumeration value="Roles and Responsibiliteis"/>
          <xsd:enumeration value="Waste Stream Monthly Updates"/>
          <xsd:enumeration value="Annual Action Plans (2015/16)"/>
          <xsd:enumeration value="FAR Information Too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A65312-EDD8-4ED5-85CD-21EC9D2BFEF5}"/>
</file>

<file path=customXml/itemProps2.xml><?xml version="1.0" encoding="utf-8"?>
<ds:datastoreItem xmlns:ds="http://schemas.openxmlformats.org/officeDocument/2006/customXml" ds:itemID="{DC0B450C-1A0D-4777-9852-76EDB825F32B}"/>
</file>

<file path=customXml/itemProps3.xml><?xml version="1.0" encoding="utf-8"?>
<ds:datastoreItem xmlns:ds="http://schemas.openxmlformats.org/officeDocument/2006/customXml" ds:itemID="{130E79B3-286C-4594-AC93-4243D3FE78E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Cover Page</vt:lpstr>
      <vt:lpstr>Contents</vt:lpstr>
      <vt:lpstr>Facility Info</vt:lpstr>
      <vt:lpstr>Operational Data</vt:lpstr>
      <vt:lpstr>Operational Summary</vt:lpstr>
      <vt:lpstr>Perf. Form 1</vt:lpstr>
      <vt:lpstr>Energy Form 1</vt:lpstr>
      <vt:lpstr>Permit Compliance</vt:lpstr>
      <vt:lpstr>Improvements</vt:lpstr>
      <vt:lpstr>Public Liasion</vt:lpstr>
      <vt:lpstr>Residue Quality </vt:lpstr>
      <vt:lpstr>Water</vt:lpstr>
      <vt:lpstr>Air (periodic)</vt:lpstr>
      <vt:lpstr>Air (CEMS)</vt:lpstr>
      <vt:lpstr>HCl</vt:lpstr>
      <vt:lpstr>SO2</vt:lpstr>
      <vt:lpstr>NOx</vt:lpstr>
      <vt:lpstr>TOC</vt:lpstr>
      <vt:lpstr>Particulates</vt:lpstr>
      <vt:lpstr>CO 95% 10 min</vt:lpstr>
      <vt:lpstr>NH3</vt:lpstr>
      <vt:lpstr>'Air (CEMS)'!Print_Area</vt:lpstr>
      <vt:lpstr>'Air (periodic)'!Print_Area</vt:lpstr>
      <vt:lpstr>'CO 95% 10 min'!Print_Area</vt:lpstr>
      <vt:lpstr>Contents!Print_Area</vt:lpstr>
      <vt:lpstr>'Cover Page'!Print_Area</vt:lpstr>
      <vt:lpstr>'Energy Form 1'!Print_Area</vt:lpstr>
      <vt:lpstr>'Facility Info'!Print_Area</vt:lpstr>
      <vt:lpstr>HCl!Print_Area</vt:lpstr>
      <vt:lpstr>Improvements!Print_Area</vt:lpstr>
      <vt:lpstr>'NH3'!Print_Area</vt:lpstr>
      <vt:lpstr>NOx!Print_Area</vt:lpstr>
      <vt:lpstr>'Operational Data'!Print_Area</vt:lpstr>
      <vt:lpstr>'Operational Summary'!Print_Area</vt:lpstr>
      <vt:lpstr>Particulates!Print_Area</vt:lpstr>
      <vt:lpstr>'Perf. Form 1'!Print_Area</vt:lpstr>
      <vt:lpstr>'Permit Compliance'!Print_Area</vt:lpstr>
      <vt:lpstr>'Public Liasion'!Print_Area</vt:lpstr>
      <vt:lpstr>'Residue Quality '!Print_Area</vt:lpstr>
      <vt:lpstr>'SO2'!Print_Area</vt:lpstr>
      <vt:lpstr>TOC!Print_Area</vt:lpstr>
      <vt:lpstr>Water!Print_Area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Jonas</dc:creator>
  <cp:lastModifiedBy>Sandy Edge</cp:lastModifiedBy>
  <cp:lastPrinted>2021-01-20T15:59:58Z</cp:lastPrinted>
  <dcterms:created xsi:type="dcterms:W3CDTF">2019-04-02T06:44:55Z</dcterms:created>
  <dcterms:modified xsi:type="dcterms:W3CDTF">2021-01-21T10:18:38Z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0x010100BD8A178A7423BE4AA1B002849645AA76</vt:lpwstr>
  </property>
</Properties>
</file>